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46" windowWidth="9030" windowHeight="9600" activeTab="0"/>
  </bookViews>
  <sheets>
    <sheet name="P3" sheetId="1" r:id="rId1"/>
  </sheets>
  <definedNames>
    <definedName name="_xlnm.Print_Area" localSheetId="0">'P3'!$E$3:$BD$53,'P3'!$E$58:$BD$121,'P3'!$E$123:$BD$158,'P3'!$E$160:$BD$199,'P3'!$E$201:$BD$243,'P3'!$E$245:$BD$297,'P3'!$D$314:$BD$379</definedName>
    <definedName name="_xlnm.Print_Titles" localSheetId="0">'P3'!$1:$2</definedName>
  </definedNames>
  <calcPr fullCalcOnLoad="1"/>
</workbook>
</file>

<file path=xl/sharedStrings.xml><?xml version="1.0" encoding="utf-8"?>
<sst xmlns="http://schemas.openxmlformats.org/spreadsheetml/2006/main" count="1383" uniqueCount="312">
  <si>
    <t xml:space="preserve">Job: 8102 - NCSX MIE Management ORNL-LYON       </t>
  </si>
  <si>
    <t xml:space="preserve">Job: 1803/1805- FPA Tooling/Constr-BROWN/DUDEK  </t>
  </si>
  <si>
    <t xml:space="preserve">Job: 1802 - FP Assy Oversight&amp;Support-VIOLA     </t>
  </si>
  <si>
    <t xml:space="preserve">Job: 7401 - TC Prep &amp; Mach Assy Planning-PERRY  </t>
  </si>
  <si>
    <t xml:space="preserve">Job: 8203 - Design Integration-BROWN            </t>
  </si>
  <si>
    <t xml:space="preserve">Job: 4101 - AC Power-RAMAKRISHNAN               </t>
  </si>
  <si>
    <t xml:space="preserve">Job: 4301 - DC Systems-RAMAKRISHNAN             </t>
  </si>
  <si>
    <t xml:space="preserve">Job: 4401 - Control &amp; Protection-RAMAKRISHNAN   </t>
  </si>
  <si>
    <t xml:space="preserve">Job: 4501 - Power Sys Dsn &amp; Integr-RAMAKRISHNAN </t>
  </si>
  <si>
    <t xml:space="preserve">Job: 2101 - Fueling Systems-BLANCHARD           </t>
  </si>
  <si>
    <t xml:space="preserve">Job: 2201 - Vacuum Pumping Systems-BLANCHARD    </t>
  </si>
  <si>
    <t xml:space="preserve">Job: 1901 - Stellarator Core Mngtt&amp;Integr-COLE  </t>
  </si>
  <si>
    <t xml:space="preserve">Job: 8204 - Systems Analysis-BROOKS             </t>
  </si>
  <si>
    <t xml:space="preserve">Job: 1302 - PF  Design -CHRZANOWSKI             </t>
  </si>
  <si>
    <t xml:space="preserve">Job: 1352 - PF Coil Procurement-CHRZANOWSKI     </t>
  </si>
  <si>
    <t xml:space="preserve">Job: 1353 - CS Structure Procurement-PERRY      </t>
  </si>
  <si>
    <t>Job: 1354 - Trim Coil Design &amp;Procurement-KALISH</t>
  </si>
  <si>
    <t xml:space="preserve">Job: 1355 - WBS 13 I&amp;C Proc and Coil Assy-COLE  </t>
  </si>
  <si>
    <t xml:space="preserve">Job: 1451 - Mod Coil Winding-CHRZANOWSKI        </t>
  </si>
  <si>
    <t xml:space="preserve">Job: 7503 - Machine Assembly (station 6)-PERRY  </t>
  </si>
  <si>
    <t xml:space="preserve">Job: 1260 NB Transition Ducts- GORANSON         </t>
  </si>
  <si>
    <t xml:space="preserve">Job: 1702 - Base Support Struct Design-DAHLGREN </t>
  </si>
  <si>
    <t xml:space="preserve">Job: 1501 - Coil Structures  Design-DAHLGREN    </t>
  </si>
  <si>
    <t xml:space="preserve">Job: 1601 - Coil Services  Design-GORANSON      </t>
  </si>
  <si>
    <t xml:space="preserve">Job: 6101 - Water Systems-DUDEK                 </t>
  </si>
  <si>
    <t xml:space="preserve">Job: 6301 - Utility Systems-DUDEK               </t>
  </si>
  <si>
    <t>Job: 8202 - Engr Mgmt &amp; Sys Eng Sprt-HEITZENROED</t>
  </si>
  <si>
    <t xml:space="preserve">Job: 1361 - TF Fabrication-KALISH               </t>
  </si>
  <si>
    <t xml:space="preserve">Job: 1416 - Mod Coil Type AB Fnl Dsn-WILLIAMSON </t>
  </si>
  <si>
    <t>Job: 1421 - Mod Coil Interface Design-WILLIAMSON</t>
  </si>
  <si>
    <t xml:space="preserve">Job: 6201 - Cryogenic Syst-RAFTOPOLOUS          </t>
  </si>
  <si>
    <t>Job: 6401 - PFC/VV Htng/Cooling(bakeout)- KALISH</t>
  </si>
  <si>
    <t xml:space="preserve">Job: 8501 - Integrated Systems Testing-GENTILE  </t>
  </si>
  <si>
    <t xml:space="preserve">Job: 1270 - Heater Control System-PPPL ( tbd)   </t>
  </si>
  <si>
    <t xml:space="preserve">Job: 3801 - Electron Beam Mapping-STRATTON      </t>
  </si>
  <si>
    <t>Job: 5101 - Network and Fiber</t>
  </si>
  <si>
    <t xml:space="preserve">Job: 5201 - I&amp;C Systems-SICHTA                  </t>
  </si>
  <si>
    <t xml:space="preserve">Job: 5301 - Data Acquisition-SICHTA             </t>
  </si>
  <si>
    <t>Job: 5401 - Facility Timing &amp;</t>
  </si>
  <si>
    <t>Job: 5501 - Real Time Control</t>
  </si>
  <si>
    <t>Job: 5601 - Central Safety &amp;Interlock Sys-SICHTA</t>
  </si>
  <si>
    <t>Job: 5801 - Central I&amp;C Integr&amp; Oversight-SICHTA</t>
  </si>
  <si>
    <t>Job: 1810 - Field Period AssyStation 1 2 3 VIOLA</t>
  </si>
  <si>
    <t xml:space="preserve">Job: 3101 - Magnetic Diagnostics-STRATTON       </t>
  </si>
  <si>
    <t xml:space="preserve">Job: 3601 - Edge Divertor Diagnostics-STRATTON  </t>
  </si>
  <si>
    <t xml:space="preserve">Job: 8205 - Dimensional Control Coordin-ELLIS   </t>
  </si>
  <si>
    <t>Job: 1815 - Field Period Assy</t>
  </si>
  <si>
    <t xml:space="preserve">Job: 7601 - Tooling Design &amp; Fabrication-PERRY  </t>
  </si>
  <si>
    <t xml:space="preserve">Job: 1701 - Cryostat Design-RAFTOPOLOUS         </t>
  </si>
  <si>
    <t xml:space="preserve">Job: 1751 - Cryostat Procurement-RAFTOPOLOUS    </t>
  </si>
  <si>
    <t xml:space="preserve">Job: 1752 - Base Support Proc-PERRY             </t>
  </si>
  <si>
    <t xml:space="preserve">Job: 1550 - Coil Struct. Procurement -PERRY     </t>
  </si>
  <si>
    <t>Job: 7301 - Platform Design &amp;</t>
  </si>
  <si>
    <t>Job: 8215 Plant Design</t>
  </si>
  <si>
    <t>Job: 8101 - Project Management &amp;Control-ANDERSON</t>
  </si>
  <si>
    <t>FEB FY08</t>
  </si>
  <si>
    <t>MAR FY08</t>
  </si>
  <si>
    <t>APR FY08</t>
  </si>
  <si>
    <t>MAY FY08</t>
  </si>
  <si>
    <t>JUN FY08</t>
  </si>
  <si>
    <t>JUL FY08</t>
  </si>
  <si>
    <t>AUG FY08</t>
  </si>
  <si>
    <t>SEP FY08</t>
  </si>
  <si>
    <t>OCT FY09</t>
  </si>
  <si>
    <t>NOV FY09</t>
  </si>
  <si>
    <t>DEC FY09</t>
  </si>
  <si>
    <t>JAN FY09</t>
  </si>
  <si>
    <t>FEB FY09</t>
  </si>
  <si>
    <t>MAR FY09</t>
  </si>
  <si>
    <t>APR FY09</t>
  </si>
  <si>
    <t>MAY FY09</t>
  </si>
  <si>
    <t>JUN FY09</t>
  </si>
  <si>
    <t>JUL FY09</t>
  </si>
  <si>
    <t>AUG FY09</t>
  </si>
  <si>
    <t>SEP FY09</t>
  </si>
  <si>
    <t>OCT FY10</t>
  </si>
  <si>
    <t>NOV FY10</t>
  </si>
  <si>
    <t>DEC FY10</t>
  </si>
  <si>
    <t>JAN FY10</t>
  </si>
  <si>
    <t>FEB FY10</t>
  </si>
  <si>
    <t>MAR FY10</t>
  </si>
  <si>
    <t>APR FY10</t>
  </si>
  <si>
    <t>MAY FY10</t>
  </si>
  <si>
    <t>JUN FY10</t>
  </si>
  <si>
    <t>JUL FY10</t>
  </si>
  <si>
    <t>AUG FY10</t>
  </si>
  <si>
    <t>SEP FY10</t>
  </si>
  <si>
    <t>OCT FY11</t>
  </si>
  <si>
    <t>NOV FY11</t>
  </si>
  <si>
    <t>DEC FY11</t>
  </si>
  <si>
    <t>JAN FY11</t>
  </si>
  <si>
    <t>FEB FY11</t>
  </si>
  <si>
    <t>MAR FY11</t>
  </si>
  <si>
    <t>APR FY11</t>
  </si>
  <si>
    <t>MAY FY11</t>
  </si>
  <si>
    <t>JUN FY11</t>
  </si>
  <si>
    <t>JUL FY11</t>
  </si>
  <si>
    <t>AUG FY11</t>
  </si>
  <si>
    <t>SEP FY11</t>
  </si>
  <si>
    <t>OCT FY12</t>
  </si>
  <si>
    <t>NOV FY12</t>
  </si>
  <si>
    <t>DEC FY12</t>
  </si>
  <si>
    <t>JAN FY12</t>
  </si>
  <si>
    <t xml:space="preserve">AKERS       </t>
  </si>
  <si>
    <t xml:space="preserve"> Akers</t>
  </si>
  <si>
    <t>ORNL</t>
  </si>
  <si>
    <t xml:space="preserve">AVASARALA   </t>
  </si>
  <si>
    <t xml:space="preserve"> Avasarala</t>
  </si>
  <si>
    <t>EA//EM</t>
  </si>
  <si>
    <t xml:space="preserve">BAKER       </t>
  </si>
  <si>
    <t xml:space="preserve"> Baker</t>
  </si>
  <si>
    <t>EE//EM</t>
  </si>
  <si>
    <t xml:space="preserve">BLANCHARD   </t>
  </si>
  <si>
    <t xml:space="preserve"> Blanchard</t>
  </si>
  <si>
    <t>EM//EM</t>
  </si>
  <si>
    <t xml:space="preserve">BNELSON     </t>
  </si>
  <si>
    <t xml:space="preserve"> BNelson</t>
  </si>
  <si>
    <t xml:space="preserve">BROOKS      </t>
  </si>
  <si>
    <t xml:space="preserve"> Brooks</t>
  </si>
  <si>
    <t xml:space="preserve">BROWN       </t>
  </si>
  <si>
    <t xml:space="preserve"> Brown</t>
  </si>
  <si>
    <t xml:space="preserve">CHRZANOWSKI </t>
  </si>
  <si>
    <t xml:space="preserve"> Chrzanowski</t>
  </si>
  <si>
    <t xml:space="preserve">COLE        </t>
  </si>
  <si>
    <t xml:space="preserve"> Cole</t>
  </si>
  <si>
    <t xml:space="preserve">CRUIKSHANK  </t>
  </si>
  <si>
    <t xml:space="preserve"> Cruikshank</t>
  </si>
  <si>
    <t>EA//DM</t>
  </si>
  <si>
    <t xml:space="preserve">DAHLGREN    </t>
  </si>
  <si>
    <t xml:space="preserve"> Dahlgren</t>
  </si>
  <si>
    <t xml:space="preserve">DIXON       </t>
  </si>
  <si>
    <t xml:space="preserve"> Dixon</t>
  </si>
  <si>
    <t xml:space="preserve">DUDEK       </t>
  </si>
  <si>
    <t xml:space="preserve"> Dudek</t>
  </si>
  <si>
    <t xml:space="preserve">EA//EM      </t>
  </si>
  <si>
    <t xml:space="preserve">EE//EM      </t>
  </si>
  <si>
    <t xml:space="preserve">ELLIS       </t>
  </si>
  <si>
    <t xml:space="preserve"> Ellis</t>
  </si>
  <si>
    <t xml:space="preserve">EM//EM      </t>
  </si>
  <si>
    <t xml:space="preserve">FAN         </t>
  </si>
  <si>
    <t xml:space="preserve"> Fan</t>
  </si>
  <si>
    <t xml:space="preserve">FOGARTY     </t>
  </si>
  <si>
    <t xml:space="preserve"> Fogarty</t>
  </si>
  <si>
    <t xml:space="preserve">FREUDENBERG </t>
  </si>
  <si>
    <t xml:space="preserve"> Freudenberg</t>
  </si>
  <si>
    <t xml:space="preserve">GENTILE     </t>
  </si>
  <si>
    <t xml:space="preserve"> Gentile</t>
  </si>
  <si>
    <t xml:space="preserve">GORANSON    </t>
  </si>
  <si>
    <t xml:space="preserve"> Goanson</t>
  </si>
  <si>
    <t xml:space="preserve">HARRIS      </t>
  </si>
  <si>
    <t xml:space="preserve"> Harris</t>
  </si>
  <si>
    <t xml:space="preserve">HATCHER     </t>
  </si>
  <si>
    <t xml:space="preserve"> Hatcher</t>
  </si>
  <si>
    <t xml:space="preserve">HEITZENROED </t>
  </si>
  <si>
    <t xml:space="preserve"> Heitzenroeder</t>
  </si>
  <si>
    <t xml:space="preserve">HILLIS      </t>
  </si>
  <si>
    <t xml:space="preserve"> Hillis</t>
  </si>
  <si>
    <t xml:space="preserve">HOMESCU     </t>
  </si>
  <si>
    <t xml:space="preserve"> Homescu</t>
  </si>
  <si>
    <t xml:space="preserve">JONES       </t>
  </si>
  <si>
    <t xml:space="preserve"> Jones</t>
  </si>
  <si>
    <t>EA//SB</t>
  </si>
  <si>
    <t xml:space="preserve">KALISH      </t>
  </si>
  <si>
    <t xml:space="preserve"> Kalish</t>
  </si>
  <si>
    <t xml:space="preserve">LABIK       </t>
  </si>
  <si>
    <t xml:space="preserve"> Labik</t>
  </si>
  <si>
    <t xml:space="preserve">LANGISH     </t>
  </si>
  <si>
    <t xml:space="preserve"> Langish</t>
  </si>
  <si>
    <t xml:space="preserve">LAWSON      </t>
  </si>
  <si>
    <t xml:space="preserve"> Lawson</t>
  </si>
  <si>
    <t xml:space="preserve">LOVETT      </t>
  </si>
  <si>
    <t xml:space="preserve"> Lovett</t>
  </si>
  <si>
    <t xml:space="preserve">MARSALA     </t>
  </si>
  <si>
    <t xml:space="preserve"> Marsala</t>
  </si>
  <si>
    <t xml:space="preserve">MCBRIDE     </t>
  </si>
  <si>
    <t xml:space="preserve"> McBride</t>
  </si>
  <si>
    <t xml:space="preserve">MCGINNIS    </t>
  </si>
  <si>
    <t xml:space="preserve"> McGinnis</t>
  </si>
  <si>
    <t xml:space="preserve">MMORRIS     </t>
  </si>
  <si>
    <t xml:space="preserve"> Mike Morris</t>
  </si>
  <si>
    <t xml:space="preserve">MORRIS      </t>
  </si>
  <si>
    <t xml:space="preserve"> Morris  Lew</t>
  </si>
  <si>
    <t xml:space="preserve">NELSON      </t>
  </si>
  <si>
    <t xml:space="preserve"> Nelson</t>
  </si>
  <si>
    <t xml:space="preserve">NEUMEYER    </t>
  </si>
  <si>
    <t xml:space="preserve"> Neumeyer</t>
  </si>
  <si>
    <t xml:space="preserve">PAUL        </t>
  </si>
  <si>
    <t xml:space="preserve"> Paul</t>
  </si>
  <si>
    <t xml:space="preserve">PERRY       </t>
  </si>
  <si>
    <t xml:space="preserve"> Perry</t>
  </si>
  <si>
    <t xml:space="preserve">PRINISKI    </t>
  </si>
  <si>
    <t xml:space="preserve"> Priniski</t>
  </si>
  <si>
    <t xml:space="preserve">RAFTOPOULOS </t>
  </si>
  <si>
    <t xml:space="preserve"> Raftopoulos</t>
  </si>
  <si>
    <t xml:space="preserve"> Ramakrishnan</t>
  </si>
  <si>
    <t xml:space="preserve">RAMAKRISHNA </t>
  </si>
  <si>
    <t xml:space="preserve">REIERSEN    </t>
  </si>
  <si>
    <t xml:space="preserve"> Reiersen</t>
  </si>
  <si>
    <t xml:space="preserve">RUSHINSKI   </t>
  </si>
  <si>
    <t xml:space="preserve"> Rushinski</t>
  </si>
  <si>
    <t xml:space="preserve">SANDS       </t>
  </si>
  <si>
    <t xml:space="preserve"> Sands</t>
  </si>
  <si>
    <t>EC//EM</t>
  </si>
  <si>
    <t xml:space="preserve">SIEGEL      </t>
  </si>
  <si>
    <t xml:space="preserve"> Siegel</t>
  </si>
  <si>
    <t xml:space="preserve">SIMMONS     </t>
  </si>
  <si>
    <t xml:space="preserve"> Simmons</t>
  </si>
  <si>
    <t xml:space="preserve">SMITH       </t>
  </si>
  <si>
    <t xml:space="preserve"> Smith</t>
  </si>
  <si>
    <t xml:space="preserve">UPCAVAGE    </t>
  </si>
  <si>
    <t xml:space="preserve"> Upcavage</t>
  </si>
  <si>
    <t xml:space="preserve">VANKIRK     </t>
  </si>
  <si>
    <t xml:space="preserve"> vanKirk</t>
  </si>
  <si>
    <t xml:space="preserve">VIOLA       </t>
  </si>
  <si>
    <t xml:space="preserve"> Viola</t>
  </si>
  <si>
    <t xml:space="preserve">VONHALLE    </t>
  </si>
  <si>
    <t xml:space="preserve"> vonHalle</t>
  </si>
  <si>
    <t xml:space="preserve">WILLIAMSON  </t>
  </si>
  <si>
    <t xml:space="preserve"> Williamson</t>
  </si>
  <si>
    <t xml:space="preserve">ZHANG       </t>
  </si>
  <si>
    <t xml:space="preserve"> Zhang</t>
  </si>
  <si>
    <t xml:space="preserve"> unassigned</t>
  </si>
  <si>
    <t>subtotal</t>
  </si>
  <si>
    <t xml:space="preserve"> =</t>
  </si>
  <si>
    <t>TOTAL DESIGNERS =</t>
  </si>
  <si>
    <t>TOTAL EA ENGINEERS =</t>
  </si>
  <si>
    <t>TOTAL EC ENGINEERS =</t>
  </si>
  <si>
    <t>TOTAL EE ENGINERS =</t>
  </si>
  <si>
    <t xml:space="preserve"> unassigned </t>
  </si>
  <si>
    <t>TOTAL ORNL =</t>
  </si>
  <si>
    <t>TOTAL FO&amp;M ENGINEERS =</t>
  </si>
  <si>
    <t>Engineer,Designer, Metrology crews and ORNL Loading Profile</t>
  </si>
  <si>
    <t>Name</t>
  </si>
  <si>
    <t>HOD/PDG</t>
  </si>
  <si>
    <t xml:space="preserve">Job </t>
  </si>
  <si>
    <t>TOTAL DESIGNERS</t>
  </si>
  <si>
    <t>TOTAL EA ENGINEERS</t>
  </si>
  <si>
    <t>TOTAL Electrical  ENGINEERS</t>
  </si>
  <si>
    <t>TOTAL FO&amp;M  ENGINEERS</t>
  </si>
  <si>
    <t>Metrology staff</t>
  </si>
  <si>
    <t>TOTAL Computing  ENGINEERS</t>
  </si>
  <si>
    <t>ornl</t>
  </si>
  <si>
    <t xml:space="preserve">  FEB FY08</t>
  </si>
  <si>
    <t xml:space="preserve">  MAR FY08</t>
  </si>
  <si>
    <t xml:space="preserve">  APR FY08</t>
  </si>
  <si>
    <t xml:space="preserve">  MAY FY08</t>
  </si>
  <si>
    <t xml:space="preserve">  JUN FY08</t>
  </si>
  <si>
    <t xml:space="preserve">  JUL FY08</t>
  </si>
  <si>
    <t xml:space="preserve">  AUG FY08</t>
  </si>
  <si>
    <t xml:space="preserve">  SEP FY08</t>
  </si>
  <si>
    <t xml:space="preserve">  OCT FY09</t>
  </si>
  <si>
    <t xml:space="preserve">  NOV FY09</t>
  </si>
  <si>
    <t xml:space="preserve">  DEC FY09</t>
  </si>
  <si>
    <t xml:space="preserve">  JAN FY09</t>
  </si>
  <si>
    <t xml:space="preserve">  FEB FY09</t>
  </si>
  <si>
    <t xml:space="preserve">  MAR FY09</t>
  </si>
  <si>
    <t xml:space="preserve">  APR FY09</t>
  </si>
  <si>
    <t xml:space="preserve">  MAY FY09</t>
  </si>
  <si>
    <t xml:space="preserve">  JUN FY09</t>
  </si>
  <si>
    <t xml:space="preserve">  JUL FY09</t>
  </si>
  <si>
    <t xml:space="preserve">  AUG FY09</t>
  </si>
  <si>
    <t xml:space="preserve">  SEP FY09</t>
  </si>
  <si>
    <t xml:space="preserve">  OCT FY10</t>
  </si>
  <si>
    <t xml:space="preserve">  NOV FY10</t>
  </si>
  <si>
    <t xml:space="preserve">  DEC FY10</t>
  </si>
  <si>
    <t xml:space="preserve">  JAN FY10</t>
  </si>
  <si>
    <t xml:space="preserve">  FEB FY10</t>
  </si>
  <si>
    <t xml:space="preserve">  MAR FY10</t>
  </si>
  <si>
    <t xml:space="preserve">  APR FY10</t>
  </si>
  <si>
    <t xml:space="preserve">  MAY FY10</t>
  </si>
  <si>
    <t xml:space="preserve">  JUN FY10</t>
  </si>
  <si>
    <t xml:space="preserve">  JUL FY10</t>
  </si>
  <si>
    <t xml:space="preserve">  AUG FY10</t>
  </si>
  <si>
    <t xml:space="preserve">  SEP FY10</t>
  </si>
  <si>
    <t xml:space="preserve">  OCT FY11</t>
  </si>
  <si>
    <t xml:space="preserve">  NOV FY11</t>
  </si>
  <si>
    <t xml:space="preserve">  DEC FY11</t>
  </si>
  <si>
    <t xml:space="preserve">  JAN FY11</t>
  </si>
  <si>
    <t xml:space="preserve">  FEB FY11</t>
  </si>
  <si>
    <t xml:space="preserve">  MAR FY11</t>
  </si>
  <si>
    <t xml:space="preserve">  APR FY11</t>
  </si>
  <si>
    <t xml:space="preserve">  MAY FY11</t>
  </si>
  <si>
    <t xml:space="preserve">  JUN FY11</t>
  </si>
  <si>
    <t xml:space="preserve">  JUL FY11</t>
  </si>
  <si>
    <t xml:space="preserve">  AUG FY11</t>
  </si>
  <si>
    <t xml:space="preserve">  SEP FY11</t>
  </si>
  <si>
    <t xml:space="preserve">  OCT FY12</t>
  </si>
  <si>
    <t xml:space="preserve">  NOV FY12</t>
  </si>
  <si>
    <t>Moon</t>
  </si>
  <si>
    <t>Job: 1806 - FP Assembly specs &amp; drawings</t>
  </si>
  <si>
    <t>Job: 1901 - Stellarator Core Mngtt&amp;Integr</t>
  </si>
  <si>
    <t xml:space="preserve">Campbell   </t>
  </si>
  <si>
    <t>Holder</t>
  </si>
  <si>
    <t>Benson</t>
  </si>
  <si>
    <t xml:space="preserve">Job: 1260 NB Transition Ducts-     </t>
  </si>
  <si>
    <t xml:space="preserve">Job: 1901 - Stellarator Core Mngtt&amp;Integr </t>
  </si>
  <si>
    <t>Metrology</t>
  </si>
  <si>
    <t>hans</t>
  </si>
  <si>
    <t>raki</t>
  </si>
  <si>
    <t xml:space="preserve">LAWSON </t>
  </si>
  <si>
    <t xml:space="preserve">SCHHNEIDER </t>
  </si>
  <si>
    <t>DAVIS</t>
  </si>
  <si>
    <t>DONG</t>
  </si>
  <si>
    <t>ISAACS</t>
  </si>
  <si>
    <t>MASTROVITO</t>
  </si>
  <si>
    <t>SICHTA</t>
  </si>
  <si>
    <t>TCHILINGUIR</t>
  </si>
  <si>
    <t>ZIMMER</t>
  </si>
  <si>
    <t xml:space="preserve"> subtotal</t>
  </si>
  <si>
    <t>Assigned =</t>
  </si>
  <si>
    <t>ornl technical support</t>
  </si>
  <si>
    <t>ornl wbs 81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</si>
</sst>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00"/>
    <numFmt numFmtId="168" formatCode="_(* #,##0.0_);_(* \(#,##0.0\);_(* &quot;-&quot;?_);_(@_)"/>
  </numFmts>
  <fonts count="3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4.5"/>
      <name val="Arial"/>
      <family val="0"/>
    </font>
    <font>
      <sz val="3.5"/>
      <name val="Arial Narrow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sz val="3.5"/>
      <name val="Arial"/>
      <family val="2"/>
    </font>
    <font>
      <sz val="4.25"/>
      <name val="Arial"/>
      <family val="0"/>
    </font>
    <font>
      <sz val="3.25"/>
      <name val="Arial"/>
      <family val="2"/>
    </font>
    <font>
      <b/>
      <sz val="14"/>
      <name val="Arial"/>
      <family val="2"/>
    </font>
    <font>
      <sz val="8"/>
      <color indexed="10"/>
      <name val="Arial"/>
      <family val="0"/>
    </font>
    <font>
      <sz val="5.75"/>
      <name val="Arial"/>
      <family val="0"/>
    </font>
    <font>
      <sz val="3.75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.25"/>
      <name val="Arial"/>
      <family val="2"/>
    </font>
    <font>
      <b/>
      <sz val="14.5"/>
      <name val="Arial"/>
      <family val="2"/>
    </font>
    <font>
      <sz val="13.5"/>
      <name val="Arial"/>
      <family val="2"/>
    </font>
    <font>
      <b/>
      <sz val="13.5"/>
      <name val="Arial"/>
      <family val="2"/>
    </font>
    <font>
      <b/>
      <sz val="11.5"/>
      <name val="Arial"/>
      <family val="2"/>
    </font>
    <font>
      <sz val="13"/>
      <name val="Arial"/>
      <family val="2"/>
    </font>
    <font>
      <b/>
      <sz val="11.25"/>
      <name val="Arial"/>
      <family val="2"/>
    </font>
    <font>
      <b/>
      <sz val="12"/>
      <name val="Arial"/>
      <family val="2"/>
    </font>
    <font>
      <b/>
      <sz val="13.75"/>
      <name val="Arial"/>
      <family val="2"/>
    </font>
    <font>
      <b/>
      <i/>
      <sz val="16"/>
      <name val="Arial"/>
      <family val="2"/>
    </font>
    <font>
      <b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2" borderId="0" xfId="0" applyFont="1" applyFill="1" applyAlignment="1">
      <alignment/>
    </xf>
    <xf numFmtId="0" fontId="4" fillId="0" borderId="0" xfId="0" applyFont="1" applyAlignment="1">
      <alignment/>
    </xf>
    <xf numFmtId="39" fontId="1" fillId="0" borderId="0" xfId="15" applyNumberFormat="1" applyFont="1" applyAlignment="1">
      <alignment/>
    </xf>
    <xf numFmtId="0" fontId="2" fillId="3" borderId="0" xfId="0" applyFont="1" applyFill="1" applyAlignment="1">
      <alignment/>
    </xf>
    <xf numFmtId="0" fontId="1" fillId="3" borderId="0" xfId="0" applyFont="1" applyFill="1" applyAlignment="1">
      <alignment/>
    </xf>
    <xf numFmtId="39" fontId="1" fillId="0" borderId="0" xfId="0" applyNumberFormat="1" applyFont="1" applyAlignment="1">
      <alignment/>
    </xf>
    <xf numFmtId="0" fontId="6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9" fillId="0" borderId="0" xfId="0" applyFont="1" applyAlignment="1">
      <alignment/>
    </xf>
    <xf numFmtId="166" fontId="0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4" fontId="1" fillId="0" borderId="0" xfId="15" applyNumberFormat="1" applyFont="1" applyAlignment="1">
      <alignment/>
    </xf>
    <xf numFmtId="164" fontId="3" fillId="0" borderId="0" xfId="15" applyNumberFormat="1" applyFont="1" applyAlignment="1">
      <alignment horizontal="right"/>
    </xf>
    <xf numFmtId="164" fontId="3" fillId="0" borderId="0" xfId="15" applyNumberFormat="1" applyFont="1" applyAlignment="1">
      <alignment/>
    </xf>
    <xf numFmtId="164" fontId="1" fillId="2" borderId="0" xfId="15" applyNumberFormat="1" applyFont="1" applyFill="1" applyAlignment="1">
      <alignment/>
    </xf>
    <xf numFmtId="164" fontId="7" fillId="0" borderId="0" xfId="15" applyNumberFormat="1" applyFont="1" applyAlignment="1">
      <alignment horizontal="right"/>
    </xf>
    <xf numFmtId="164" fontId="4" fillId="0" borderId="0" xfId="15" applyNumberFormat="1" applyFont="1" applyAlignment="1">
      <alignment/>
    </xf>
    <xf numFmtId="164" fontId="3" fillId="4" borderId="0" xfId="15" applyNumberFormat="1" applyFont="1" applyFill="1" applyAlignment="1">
      <alignment/>
    </xf>
    <xf numFmtId="9" fontId="1" fillId="0" borderId="0" xfId="19" applyFont="1" applyAlignment="1">
      <alignment/>
    </xf>
    <xf numFmtId="164" fontId="1" fillId="0" borderId="0" xfId="0" applyNumberFormat="1" applyFont="1" applyAlignment="1">
      <alignment/>
    </xf>
    <xf numFmtId="164" fontId="2" fillId="0" borderId="0" xfId="15" applyNumberFormat="1" applyFont="1" applyAlignment="1">
      <alignment/>
    </xf>
    <xf numFmtId="164" fontId="2" fillId="4" borderId="0" xfId="15" applyNumberFormat="1" applyFont="1" applyFill="1" applyAlignment="1">
      <alignment/>
    </xf>
    <xf numFmtId="0" fontId="18" fillId="0" borderId="0" xfId="0" applyFont="1" applyAlignment="1">
      <alignment/>
    </xf>
    <xf numFmtId="2" fontId="1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64" fontId="2" fillId="0" borderId="0" xfId="15" applyNumberFormat="1" applyFont="1" applyFill="1" applyAlignment="1">
      <alignment/>
    </xf>
    <xf numFmtId="2" fontId="1" fillId="0" borderId="0" xfId="15" applyNumberFormat="1" applyFont="1" applyFill="1" applyAlignment="1">
      <alignment/>
    </xf>
    <xf numFmtId="2" fontId="1" fillId="0" borderId="0" xfId="15" applyNumberFormat="1" applyFont="1" applyAlignment="1">
      <alignment/>
    </xf>
    <xf numFmtId="0" fontId="1" fillId="5" borderId="0" xfId="0" applyFont="1" applyFill="1" applyAlignment="1">
      <alignment/>
    </xf>
    <xf numFmtId="0" fontId="18" fillId="5" borderId="0" xfId="0" applyFont="1" applyFill="1" applyAlignment="1">
      <alignment/>
    </xf>
    <xf numFmtId="164" fontId="1" fillId="5" borderId="0" xfId="15" applyNumberFormat="1" applyFont="1" applyFill="1" applyAlignment="1">
      <alignment/>
    </xf>
    <xf numFmtId="164" fontId="3" fillId="5" borderId="0" xfId="15" applyNumberFormat="1" applyFont="1" applyFill="1" applyAlignment="1">
      <alignment horizontal="right"/>
    </xf>
    <xf numFmtId="164" fontId="0" fillId="0" borderId="0" xfId="15" applyNumberFormat="1" applyAlignment="1">
      <alignment/>
    </xf>
    <xf numFmtId="43" fontId="1" fillId="0" borderId="0" xfId="15" applyNumberFormat="1" applyFont="1" applyAlignment="1">
      <alignment/>
    </xf>
    <xf numFmtId="164" fontId="2" fillId="0" borderId="0" xfId="15" applyNumberFormat="1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3" fontId="1" fillId="0" borderId="0" xfId="15" applyNumberFormat="1" applyFont="1" applyFill="1" applyAlignment="1">
      <alignment/>
    </xf>
    <xf numFmtId="164" fontId="2" fillId="4" borderId="0" xfId="15" applyNumberFormat="1" applyFont="1" applyFill="1" applyAlignment="1">
      <alignment/>
    </xf>
    <xf numFmtId="164" fontId="0" fillId="0" borderId="0" xfId="15" applyNumberFormat="1" applyFont="1" applyAlignment="1">
      <alignment/>
    </xf>
    <xf numFmtId="164" fontId="4" fillId="0" borderId="0" xfId="15" applyNumberFormat="1" applyFont="1" applyAlignment="1">
      <alignment/>
    </xf>
    <xf numFmtId="164" fontId="0" fillId="2" borderId="0" xfId="15" applyNumberFormat="1" applyFont="1" applyFill="1" applyAlignment="1">
      <alignment/>
    </xf>
    <xf numFmtId="164" fontId="0" fillId="0" borderId="0" xfId="15" applyNumberFormat="1" applyFont="1" applyAlignment="1">
      <alignment/>
    </xf>
    <xf numFmtId="164" fontId="7" fillId="0" borderId="0" xfId="15" applyNumberFormat="1" applyFont="1" applyAlignment="1">
      <alignment horizontal="right"/>
    </xf>
    <xf numFmtId="0" fontId="21" fillId="0" borderId="0" xfId="0" applyFont="1" applyAlignment="1">
      <alignment/>
    </xf>
    <xf numFmtId="0" fontId="21" fillId="5" borderId="0" xfId="0" applyFont="1" applyFill="1" applyAlignment="1">
      <alignment/>
    </xf>
    <xf numFmtId="0" fontId="21" fillId="2" borderId="0" xfId="0" applyFont="1" applyFill="1" applyAlignment="1">
      <alignment/>
    </xf>
    <xf numFmtId="0" fontId="22" fillId="0" borderId="0" xfId="0" applyFont="1" applyAlignment="1">
      <alignment/>
    </xf>
    <xf numFmtId="0" fontId="22" fillId="5" borderId="0" xfId="0" applyFont="1" applyFill="1" applyAlignment="1">
      <alignment/>
    </xf>
    <xf numFmtId="164" fontId="23" fillId="5" borderId="0" xfId="15" applyNumberFormat="1" applyFont="1" applyFill="1" applyAlignment="1">
      <alignment horizontal="right"/>
    </xf>
    <xf numFmtId="0" fontId="22" fillId="2" borderId="0" xfId="0" applyFont="1" applyFill="1" applyAlignment="1">
      <alignment/>
    </xf>
    <xf numFmtId="2" fontId="21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2" fontId="22" fillId="4" borderId="0" xfId="0" applyNumberFormat="1" applyFont="1" applyFill="1" applyAlignment="1">
      <alignment/>
    </xf>
    <xf numFmtId="9" fontId="4" fillId="0" borderId="0" xfId="19" applyFont="1" applyAlignment="1">
      <alignment/>
    </xf>
    <xf numFmtId="0" fontId="0" fillId="6" borderId="0" xfId="0" applyFill="1" applyAlignment="1">
      <alignment/>
    </xf>
    <xf numFmtId="0" fontId="0" fillId="2" borderId="0" xfId="0" applyFill="1" applyAlignment="1">
      <alignment/>
    </xf>
    <xf numFmtId="164" fontId="31" fillId="7" borderId="0" xfId="15" applyNumberFormat="1" applyFont="1" applyFill="1" applyAlignment="1">
      <alignment/>
    </xf>
    <xf numFmtId="164" fontId="3" fillId="0" borderId="0" xfId="15" applyNumberFormat="1" applyFont="1" applyFill="1" applyAlignment="1">
      <alignment/>
    </xf>
    <xf numFmtId="164" fontId="34" fillId="7" borderId="0" xfId="15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75"/>
          <c:y val="0.1025"/>
          <c:w val="0.963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'P3'!$E$303</c:f>
              <c:strCache>
                <c:ptCount val="1"/>
                <c:pt idx="0">
                  <c:v>TOTAL DESIGNERS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'P3'!$J$302:$BB$302</c:f>
              <c:strCache/>
            </c:strRef>
          </c:cat>
          <c:val>
            <c:numRef>
              <c:f>'P3'!$J$303:$BB$303</c:f>
              <c:numCache/>
            </c:numRef>
          </c:val>
          <c:smooth val="0"/>
        </c:ser>
        <c:axId val="2771494"/>
        <c:axId val="24943447"/>
      </c:lineChart>
      <c:catAx>
        <c:axId val="2771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/>
            </a:pPr>
          </a:p>
        </c:txPr>
        <c:crossAx val="24943447"/>
        <c:crosses val="autoZero"/>
        <c:auto val="1"/>
        <c:lblOffset val="100"/>
        <c:noMultiLvlLbl val="0"/>
      </c:catAx>
      <c:valAx>
        <c:axId val="24943447"/>
        <c:scaling>
          <c:orientation val="minMax"/>
          <c:max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7714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5"/>
          <c:y val="0.07825"/>
          <c:w val="0.959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'P3'!$E$305</c:f>
              <c:strCache>
                <c:ptCount val="1"/>
                <c:pt idx="0">
                  <c:v>TOTAL Electrical  ENGINEERS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'P3'!$J$302:$BB$302</c:f>
              <c:strCache/>
            </c:strRef>
          </c:cat>
          <c:val>
            <c:numRef>
              <c:f>'P3'!$J$305:$BB$305</c:f>
              <c:numCache/>
            </c:numRef>
          </c:val>
          <c:smooth val="0"/>
        </c:ser>
        <c:axId val="23164432"/>
        <c:axId val="7153297"/>
      </c:lineChart>
      <c:catAx>
        <c:axId val="2316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7153297"/>
        <c:crosses val="autoZero"/>
        <c:auto val="1"/>
        <c:lblOffset val="100"/>
        <c:noMultiLvlLbl val="0"/>
      </c:catAx>
      <c:valAx>
        <c:axId val="7153297"/>
        <c:scaling>
          <c:orientation val="minMax"/>
          <c:max val="19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3164432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TOTAL EA Engineers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4925"/>
          <c:w val="0.95975"/>
          <c:h val="0.93575"/>
        </c:manualLayout>
      </c:layout>
      <c:lineChart>
        <c:grouping val="standard"/>
        <c:varyColors val="0"/>
        <c:ser>
          <c:idx val="0"/>
          <c:order val="0"/>
          <c:tx>
            <c:strRef>
              <c:f>'P3'!$E$304</c:f>
              <c:strCache>
                <c:ptCount val="1"/>
                <c:pt idx="0">
                  <c:v>TOTAL EA ENGINEERS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'P3'!$J$302:$BB$302</c:f>
              <c:strCache/>
            </c:strRef>
          </c:cat>
          <c:val>
            <c:numRef>
              <c:f>'P3'!$J$304:$BB$304</c:f>
              <c:numCache/>
            </c:numRef>
          </c:val>
          <c:smooth val="0"/>
        </c:ser>
        <c:axId val="64379674"/>
        <c:axId val="42546155"/>
      </c:lineChart>
      <c:catAx>
        <c:axId val="64379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546155"/>
        <c:crosses val="autoZero"/>
        <c:auto val="1"/>
        <c:lblOffset val="100"/>
        <c:noMultiLvlLbl val="0"/>
      </c:catAx>
      <c:valAx>
        <c:axId val="42546155"/>
        <c:scaling>
          <c:orientation val="minMax"/>
          <c:max val="18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64379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5"/>
          <c:y val="0.06025"/>
          <c:w val="0.956"/>
          <c:h val="0.9245"/>
        </c:manualLayout>
      </c:layout>
      <c:lineChart>
        <c:grouping val="standard"/>
        <c:varyColors val="0"/>
        <c:ser>
          <c:idx val="0"/>
          <c:order val="0"/>
          <c:tx>
            <c:strRef>
              <c:f>'P3'!$E$306</c:f>
              <c:strCache>
                <c:ptCount val="1"/>
                <c:pt idx="0">
                  <c:v>TOTAL FO&amp;M  ENGINEERS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'P3'!$J$302:$BB$302</c:f>
              <c:strCache/>
            </c:strRef>
          </c:cat>
          <c:val>
            <c:numRef>
              <c:f>'P3'!$J$306:$BB$306</c:f>
              <c:numCache/>
            </c:numRef>
          </c:val>
          <c:smooth val="0"/>
        </c:ser>
        <c:axId val="47371076"/>
        <c:axId val="23686501"/>
      </c:lineChart>
      <c:catAx>
        <c:axId val="47371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23686501"/>
        <c:crosses val="autoZero"/>
        <c:auto val="1"/>
        <c:lblOffset val="100"/>
        <c:noMultiLvlLbl val="0"/>
      </c:catAx>
      <c:valAx>
        <c:axId val="23686501"/>
        <c:scaling>
          <c:orientation val="minMax"/>
          <c:max val="17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47371076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ORNL Management/Engrs/Designers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4"/>
          <c:w val="0.99175"/>
          <c:h val="0.91"/>
        </c:manualLayout>
      </c:layout>
      <c:lineChart>
        <c:grouping val="standard"/>
        <c:varyColors val="0"/>
        <c:ser>
          <c:idx val="0"/>
          <c:order val="0"/>
          <c:tx>
            <c:strRef>
              <c:f>'P3'!$E$309</c:f>
              <c:strCache>
                <c:ptCount val="1"/>
                <c:pt idx="0">
                  <c:v>ornl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'P3'!$J$302:$BB$302</c:f>
              <c:strCache/>
            </c:strRef>
          </c:cat>
          <c:val>
            <c:numRef>
              <c:f>'P3'!$J$309:$BB$309</c:f>
              <c:numCache/>
            </c:numRef>
          </c:val>
          <c:smooth val="0"/>
        </c:ser>
        <c:axId val="11851918"/>
        <c:axId val="39558399"/>
      </c:lineChart>
      <c:catAx>
        <c:axId val="11851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9558399"/>
        <c:crosses val="autoZero"/>
        <c:auto val="1"/>
        <c:lblOffset val="100"/>
        <c:noMultiLvlLbl val="0"/>
      </c:catAx>
      <c:valAx>
        <c:axId val="39558399"/>
        <c:scaling>
          <c:orientation val="minMax"/>
          <c:max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1851918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PPPL Metrology Staff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25"/>
          <c:w val="0.989"/>
          <c:h val="0.89875"/>
        </c:manualLayout>
      </c:layout>
      <c:lineChart>
        <c:grouping val="standard"/>
        <c:varyColors val="0"/>
        <c:ser>
          <c:idx val="0"/>
          <c:order val="0"/>
          <c:tx>
            <c:strRef>
              <c:f>'P3'!$E$310</c:f>
              <c:strCache>
                <c:ptCount val="1"/>
                <c:pt idx="0">
                  <c:v>Metrology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'P3'!$J$302:$BB$302</c:f>
              <c:strCache/>
            </c:strRef>
          </c:cat>
          <c:val>
            <c:numRef>
              <c:f>'P3'!$J$310:$BB$310</c:f>
              <c:numCache/>
            </c:numRef>
          </c:val>
          <c:smooth val="0"/>
        </c:ser>
        <c:axId val="20481272"/>
        <c:axId val="50113721"/>
      </c:lineChart>
      <c:catAx>
        <c:axId val="20481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0113721"/>
        <c:crosses val="autoZero"/>
        <c:auto val="1"/>
        <c:lblOffset val="100"/>
        <c:noMultiLvlLbl val="0"/>
      </c:catAx>
      <c:valAx>
        <c:axId val="50113721"/>
        <c:scaling>
          <c:orientation val="minMax"/>
          <c:max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0481272"/>
        <c:crossesAt val="1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TOTAL EC Engineers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6125"/>
          <c:w val="0.959"/>
          <c:h val="0.922"/>
        </c:manualLayout>
      </c:layout>
      <c:lineChart>
        <c:grouping val="standard"/>
        <c:varyColors val="0"/>
        <c:ser>
          <c:idx val="0"/>
          <c:order val="0"/>
          <c:tx>
            <c:strRef>
              <c:f>'P3'!$E$308</c:f>
              <c:strCache>
                <c:ptCount val="1"/>
                <c:pt idx="0">
                  <c:v>TOTAL Computing  ENGINEERS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'P3'!$J$302:$BB$302</c:f>
              <c:strCache/>
            </c:strRef>
          </c:cat>
          <c:val>
            <c:numRef>
              <c:f>'P3'!$J$308:$BB$308</c:f>
              <c:numCache/>
            </c:numRef>
          </c:val>
          <c:smooth val="0"/>
        </c:ser>
        <c:axId val="48370306"/>
        <c:axId val="32679571"/>
      </c:lineChart>
      <c:catAx>
        <c:axId val="48370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2679571"/>
        <c:crosses val="autoZero"/>
        <c:auto val="1"/>
        <c:lblOffset val="100"/>
        <c:noMultiLvlLbl val="0"/>
      </c:catAx>
      <c:valAx>
        <c:axId val="32679571"/>
        <c:scaling>
          <c:orientation val="minMax"/>
          <c:max val="17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8370306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0.38325</cdr:x>
      <cdr:y>1</cdr:y>
    </cdr:from>
    <cdr:to>
      <cdr:x>1</cdr:x>
      <cdr:y>1</cdr:y>
    </cdr:to>
    <cdr:sp>
      <cdr:nvSpPr>
        <cdr:cNvPr id="1" name="Line 1"/>
        <cdr:cNvSpPr>
          <a:spLocks/>
        </cdr:cNvSpPr>
      </cdr:nvSpPr>
      <cdr:spPr>
        <a:xfrm flipV="1">
          <a:off x="1895475" y="6238875"/>
          <a:ext cx="587692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0.08325</cdr:x>
      <cdr:y>0.28475</cdr:y>
    </cdr:from>
    <cdr:to>
      <cdr:x>0.99075</cdr:x>
      <cdr:y>0.28475</cdr:y>
    </cdr:to>
    <cdr:sp>
      <cdr:nvSpPr>
        <cdr:cNvPr id="2" name="Line 2"/>
        <cdr:cNvSpPr>
          <a:spLocks/>
        </cdr:cNvSpPr>
      </cdr:nvSpPr>
      <cdr:spPr>
        <a:xfrm flipV="1">
          <a:off x="409575" y="1771650"/>
          <a:ext cx="449580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0.075</cdr:x>
      <cdr:y>0.116</cdr:y>
    </cdr:from>
    <cdr:to>
      <cdr:x>0.99075</cdr:x>
      <cdr:y>0.117</cdr:y>
    </cdr:to>
    <cdr:sp>
      <cdr:nvSpPr>
        <cdr:cNvPr id="3" name="Line 3"/>
        <cdr:cNvSpPr>
          <a:spLocks/>
        </cdr:cNvSpPr>
      </cdr:nvSpPr>
      <cdr:spPr>
        <a:xfrm>
          <a:off x="371475" y="714375"/>
          <a:ext cx="4533900" cy="9525"/>
        </a:xfrm>
        <a:prstGeom prst="line">
          <a:avLst/>
        </a:prstGeom>
        <a:noFill/>
        <a:ln w="5080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0.09225</cdr:x>
      <cdr:y>0.06975</cdr:y>
    </cdr:from>
    <cdr:to>
      <cdr:x>0.41725</cdr:x>
      <cdr:y>0.114</cdr:y>
    </cdr:to>
    <cdr:sp>
      <cdr:nvSpPr>
        <cdr:cNvPr id="4" name="TextBox 4"/>
        <cdr:cNvSpPr txBox="1">
          <a:spLocks noChangeArrowheads="1"/>
        </cdr:cNvSpPr>
      </cdr:nvSpPr>
      <cdr:spPr>
        <a:xfrm>
          <a:off x="447675" y="428625"/>
          <a:ext cx="16097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current staff = 10</a:t>
          </a:r>
        </a:p>
      </cdr:txBody>
    </cdr:sp>
  </cdr:relSizeAnchor>
  <cdr:relSizeAnchor xmlns:cdr="http://schemas.openxmlformats.org/drawingml/2006/chartDrawing">
    <cdr:from>
      <cdr:x>0.0805</cdr:x>
      <cdr:y>0.296</cdr:y>
    </cdr:from>
    <cdr:to>
      <cdr:x>0.5555</cdr:x>
      <cdr:y>0.34025</cdr:y>
    </cdr:to>
    <cdr:sp>
      <cdr:nvSpPr>
        <cdr:cNvPr id="5" name="TextBox 6"/>
        <cdr:cNvSpPr txBox="1">
          <a:spLocks noChangeArrowheads="1"/>
        </cdr:cNvSpPr>
      </cdr:nvSpPr>
      <cdr:spPr>
        <a:xfrm>
          <a:off x="390525" y="1838325"/>
          <a:ext cx="2352675" cy="276225"/>
        </a:xfrm>
        <a:prstGeom prst="rect">
          <a:avLst/>
        </a:prstGeom>
        <a:solidFill>
          <a:srgbClr val="C0C0C0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staff as of August 2007 = 8</a:t>
          </a:r>
        </a:p>
      </cdr:txBody>
    </cdr:sp>
  </cdr:relSizeAnchor>
  <cdr:relSizeAnchor xmlns:cdr="http://schemas.openxmlformats.org/drawingml/2006/chartDrawing">
    <cdr:from>
      <cdr:x>0.50875</cdr:x>
      <cdr:y>0.5285</cdr:y>
    </cdr:from>
    <cdr:to>
      <cdr:x>0.52325</cdr:x>
      <cdr:y>0.5595</cdr:y>
    </cdr:to>
    <cdr:sp>
      <cdr:nvSpPr>
        <cdr:cNvPr id="6" name="TextBox 7"/>
        <cdr:cNvSpPr txBox="1">
          <a:spLocks noChangeArrowheads="1"/>
        </cdr:cNvSpPr>
      </cdr:nvSpPr>
      <cdr:spPr>
        <a:xfrm>
          <a:off x="2514600" y="329565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`</a:t>
          </a:r>
        </a:p>
      </cdr:txBody>
    </cdr:sp>
  </cdr:relSizeAnchor>
  <cdr:relSizeAnchor xmlns:cdr="http://schemas.openxmlformats.org/drawingml/2006/chartDrawing">
    <cdr:from>
      <cdr:x>0</cdr:x>
      <cdr:y>0.5585</cdr:y>
    </cdr:from>
    <cdr:to>
      <cdr:x>0.08325</cdr:x>
      <cdr:y>0.5585</cdr:y>
    </cdr:to>
    <cdr:sp>
      <cdr:nvSpPr>
        <cdr:cNvPr id="7" name="Line 8"/>
        <cdr:cNvSpPr>
          <a:spLocks/>
        </cdr:cNvSpPr>
      </cdr:nvSpPr>
      <cdr:spPr>
        <a:xfrm>
          <a:off x="0" y="34766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0.381</cdr:x>
      <cdr:y>1</cdr:y>
    </cdr:from>
    <cdr:to>
      <cdr:x>1</cdr:x>
      <cdr:y>1</cdr:y>
    </cdr:to>
    <cdr:sp>
      <cdr:nvSpPr>
        <cdr:cNvPr id="1" name="Line 1"/>
        <cdr:cNvSpPr>
          <a:spLocks/>
        </cdr:cNvSpPr>
      </cdr:nvSpPr>
      <cdr:spPr>
        <a:xfrm flipV="1">
          <a:off x="1857375" y="6305550"/>
          <a:ext cx="541972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0.07625</cdr:x>
      <cdr:y>0.04775</cdr:y>
    </cdr:from>
    <cdr:to>
      <cdr:x>0.40175</cdr:x>
      <cdr:y>0.0915</cdr:y>
    </cdr:to>
    <cdr:sp>
      <cdr:nvSpPr>
        <cdr:cNvPr id="2" name="TextBox 2"/>
        <cdr:cNvSpPr txBox="1">
          <a:spLocks noChangeArrowheads="1"/>
        </cdr:cNvSpPr>
      </cdr:nvSpPr>
      <cdr:spPr>
        <a:xfrm>
          <a:off x="371475" y="295275"/>
          <a:ext cx="15906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current staff = 19</a:t>
          </a:r>
        </a:p>
      </cdr:txBody>
    </cdr:sp>
  </cdr:relSizeAnchor>
  <cdr:relSizeAnchor xmlns:cdr="http://schemas.openxmlformats.org/drawingml/2006/chartDrawing">
    <cdr:from>
      <cdr:x>0.0555</cdr:x>
      <cdr:y>0.15375</cdr:y>
    </cdr:from>
    <cdr:to>
      <cdr:x>0.5525</cdr:x>
      <cdr:y>0.2005</cdr:y>
    </cdr:to>
    <cdr:sp>
      <cdr:nvSpPr>
        <cdr:cNvPr id="3" name="TextBox 3"/>
        <cdr:cNvSpPr txBox="1">
          <a:spLocks noChangeArrowheads="1"/>
        </cdr:cNvSpPr>
      </cdr:nvSpPr>
      <cdr:spPr>
        <a:xfrm>
          <a:off x="266700" y="962025"/>
          <a:ext cx="24288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staff as of August 2007 = 18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Line 4"/>
        <cdr:cNvSpPr>
          <a:spLocks/>
        </cdr:cNvSpPr>
      </cdr:nvSpPr>
      <cdr:spPr>
        <a:xfrm>
          <a:off x="4886325" y="6305550"/>
          <a:ext cx="50863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Line 5"/>
        <cdr:cNvSpPr>
          <a:spLocks/>
        </cdr:cNvSpPr>
      </cdr:nvSpPr>
      <cdr:spPr>
        <a:xfrm>
          <a:off x="4886325" y="6305550"/>
          <a:ext cx="50958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Line 6"/>
        <cdr:cNvSpPr>
          <a:spLocks/>
        </cdr:cNvSpPr>
      </cdr:nvSpPr>
      <cdr:spPr>
        <a:xfrm>
          <a:off x="4886325" y="6305550"/>
          <a:ext cx="50863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Line 7"/>
        <cdr:cNvSpPr>
          <a:spLocks/>
        </cdr:cNvSpPr>
      </cdr:nvSpPr>
      <cdr:spPr>
        <a:xfrm>
          <a:off x="4886325" y="6305550"/>
          <a:ext cx="50958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0.07625</cdr:x>
      <cdr:y>0.09425</cdr:y>
    </cdr:from>
    <cdr:to>
      <cdr:x>0.948</cdr:x>
      <cdr:y>0.09425</cdr:y>
    </cdr:to>
    <cdr:sp>
      <cdr:nvSpPr>
        <cdr:cNvPr id="8" name="Line 8"/>
        <cdr:cNvSpPr>
          <a:spLocks/>
        </cdr:cNvSpPr>
      </cdr:nvSpPr>
      <cdr:spPr>
        <a:xfrm flipV="1">
          <a:off x="371475" y="590550"/>
          <a:ext cx="4257675" cy="0"/>
        </a:xfrm>
        <a:prstGeom prst="line">
          <a:avLst/>
        </a:prstGeom>
        <a:noFill/>
        <a:ln w="5080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0.07625</cdr:x>
      <cdr:y>0.1435</cdr:y>
    </cdr:from>
    <cdr:to>
      <cdr:x>0.948</cdr:x>
      <cdr:y>0.1435</cdr:y>
    </cdr:to>
    <cdr:sp>
      <cdr:nvSpPr>
        <cdr:cNvPr id="9" name="Line 9"/>
        <cdr:cNvSpPr>
          <a:spLocks/>
        </cdr:cNvSpPr>
      </cdr:nvSpPr>
      <cdr:spPr>
        <a:xfrm flipV="1">
          <a:off x="371475" y="895350"/>
          <a:ext cx="4257675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0.9255</cdr:y>
    </cdr:from>
    <cdr:to>
      <cdr:x>0.07475</cdr:x>
      <cdr:y>0.9255</cdr:y>
    </cdr:to>
    <cdr:sp>
      <cdr:nvSpPr>
        <cdr:cNvPr id="10" name="Line 11"/>
        <cdr:cNvSpPr>
          <a:spLocks/>
        </cdr:cNvSpPr>
      </cdr:nvSpPr>
      <cdr:spPr>
        <a:xfrm>
          <a:off x="0" y="5829300"/>
          <a:ext cx="3619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0.29575</cdr:x>
      <cdr:y>1</cdr:y>
    </cdr:from>
    <cdr:to>
      <cdr:x>1</cdr:x>
      <cdr:y>1</cdr:y>
    </cdr:to>
    <cdr:sp>
      <cdr:nvSpPr>
        <cdr:cNvPr id="1" name="Line 1"/>
        <cdr:cNvSpPr>
          <a:spLocks/>
        </cdr:cNvSpPr>
      </cdr:nvSpPr>
      <cdr:spPr>
        <a:xfrm flipV="1">
          <a:off x="1438275" y="6219825"/>
          <a:ext cx="614362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0.01375</cdr:x>
      <cdr:y>0.07025</cdr:y>
    </cdr:from>
    <cdr:to>
      <cdr:x>0.99925</cdr:x>
      <cdr:y>0.41925</cdr:y>
    </cdr:to>
    <cdr:grpSp>
      <cdr:nvGrpSpPr>
        <cdr:cNvPr id="2" name="Group 9"/>
        <cdr:cNvGrpSpPr>
          <a:grpSpLocks/>
        </cdr:cNvGrpSpPr>
      </cdr:nvGrpSpPr>
      <cdr:grpSpPr>
        <a:xfrm>
          <a:off x="66675" y="428625"/>
          <a:ext cx="4800600" cy="2171700"/>
          <a:chOff x="66663" y="481603"/>
          <a:chExt cx="4777926" cy="2115722"/>
        </a:xfrm>
        <a:solidFill>
          <a:srgbClr val="FFFFFF"/>
        </a:solidFill>
      </cdr:grpSpPr>
      <cdr:grpSp>
        <cdr:nvGrpSpPr>
          <cdr:cNvPr id="3" name="Group 8"/>
          <cdr:cNvGrpSpPr>
            <a:grpSpLocks/>
          </cdr:cNvGrpSpPr>
        </cdr:nvGrpSpPr>
        <cdr:grpSpPr>
          <a:xfrm>
            <a:off x="425007" y="481603"/>
            <a:ext cx="4419582" cy="860041"/>
            <a:chOff x="423008" y="474031"/>
            <a:chExt cx="4419157" cy="860221"/>
          </a:xfrm>
          <a:solidFill>
            <a:srgbClr val="FFFFFF"/>
          </a:solidFill>
        </cdr:grpSpPr>
        <cdr:sp>
          <cdr:nvSpPr>
            <cdr:cNvPr id="4" name="TextBox 2"/>
            <cdr:cNvSpPr txBox="1">
              <a:spLocks noChangeArrowheads="1"/>
            </cdr:cNvSpPr>
          </cdr:nvSpPr>
          <cdr:spPr>
            <a:xfrm>
              <a:off x="510286" y="489085"/>
              <a:ext cx="1456112" cy="266453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latin typeface="Arial"/>
                  <a:ea typeface="Arial"/>
                  <a:cs typeface="Arial"/>
                </a:rPr>
                <a:t>current staff = 18</a:t>
              </a:r>
            </a:p>
          </cdr:txBody>
        </cdr:sp>
        <cdr:sp>
          <cdr:nvSpPr>
            <cdr:cNvPr id="5" name="TextBox 3"/>
            <cdr:cNvSpPr txBox="1">
              <a:spLocks noChangeArrowheads="1"/>
            </cdr:cNvSpPr>
          </cdr:nvSpPr>
          <cdr:spPr>
            <a:xfrm>
              <a:off x="636232" y="1067799"/>
              <a:ext cx="2379716" cy="266453"/>
            </a:xfrm>
            <a:prstGeom prst="rect">
              <a:avLst/>
            </a:prstGeom>
            <a:solidFill>
              <a:srgbClr val="C0C0C0"/>
            </a:solidFill>
            <a:ln w="9525" cmpd="sng">
              <a:noFill/>
            </a:ln>
          </cdr:spPr>
          <c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latin typeface="Arial"/>
                  <a:ea typeface="Arial"/>
                  <a:cs typeface="Arial"/>
                </a:rPr>
                <a:t>staff as of August 2007 = 16</a:t>
              </a:r>
            </a:p>
          </cdr:txBody>
        </cdr:sp>
        <cdr:sp>
          <cdr:nvSpPr>
            <cdr:cNvPr id="6" name="Line 4"/>
            <cdr:cNvSpPr>
              <a:spLocks/>
            </cdr:cNvSpPr>
          </cdr:nvSpPr>
          <cdr:spPr>
            <a:xfrm>
              <a:off x="440685" y="474031"/>
              <a:ext cx="4401480" cy="19785"/>
            </a:xfrm>
            <a:prstGeom prst="line">
              <a:avLst/>
            </a:prstGeom>
            <a:noFill/>
            <a:ln w="57150" cmpd="sng">
              <a:solidFill>
                <a:srgbClr val="0000FF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7" name="Line 5"/>
            <cdr:cNvSpPr>
              <a:spLocks/>
            </cdr:cNvSpPr>
          </cdr:nvSpPr>
          <cdr:spPr>
            <a:xfrm flipV="1">
              <a:off x="423008" y="969303"/>
              <a:ext cx="4352870" cy="0"/>
            </a:xfrm>
            <a:prstGeom prst="line">
              <a:avLst/>
            </a:prstGeom>
            <a:noFill/>
            <a:ln w="57150" cmpd="sng">
              <a:solidFill>
                <a:srgbClr val="FF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  <cdr:sp>
        <cdr:nvSpPr>
          <cdr:cNvPr id="8" name="Line 7"/>
          <cdr:cNvSpPr>
            <a:spLocks/>
          </cdr:cNvSpPr>
        </cdr:nvSpPr>
        <cdr:spPr>
          <a:xfrm>
            <a:off x="66663" y="2597325"/>
            <a:ext cx="360733" cy="0"/>
          </a:xfrm>
          <a:prstGeom prst="line">
            <a:avLst/>
          </a:prstGeom>
          <a:noFill/>
          <a:ln w="57150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0.28375</cdr:x>
      <cdr:y>1</cdr:y>
    </cdr:from>
    <cdr:to>
      <cdr:x>1</cdr:x>
      <cdr:y>1</cdr:y>
    </cdr:to>
    <cdr:sp>
      <cdr:nvSpPr>
        <cdr:cNvPr id="1" name="Line 1"/>
        <cdr:cNvSpPr>
          <a:spLocks/>
        </cdr:cNvSpPr>
      </cdr:nvSpPr>
      <cdr:spPr>
        <a:xfrm flipV="1">
          <a:off x="1323975" y="6286500"/>
          <a:ext cx="736282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0.09675</cdr:x>
      <cdr:y>0.08225</cdr:y>
    </cdr:from>
    <cdr:to>
      <cdr:x>0.40775</cdr:x>
      <cdr:y>0.12625</cdr:y>
    </cdr:to>
    <cdr:sp>
      <cdr:nvSpPr>
        <cdr:cNvPr id="2" name="TextBox 2"/>
        <cdr:cNvSpPr txBox="1">
          <a:spLocks noChangeArrowheads="1"/>
        </cdr:cNvSpPr>
      </cdr:nvSpPr>
      <cdr:spPr>
        <a:xfrm>
          <a:off x="447675" y="514350"/>
          <a:ext cx="14573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350" b="0" i="0" u="none" baseline="0">
              <a:latin typeface="Arial"/>
              <a:ea typeface="Arial"/>
              <a:cs typeface="Arial"/>
            </a:rPr>
            <a:t>current staff = 17</a:t>
          </a:r>
        </a:p>
      </cdr:txBody>
    </cdr:sp>
  </cdr:relSizeAnchor>
  <cdr:relSizeAnchor xmlns:cdr="http://schemas.openxmlformats.org/drawingml/2006/chartDrawing">
    <cdr:from>
      <cdr:x>0.12275</cdr:x>
      <cdr:y>0.263</cdr:y>
    </cdr:from>
    <cdr:to>
      <cdr:x>0.633</cdr:x>
      <cdr:y>0.307</cdr:y>
    </cdr:to>
    <cdr:sp>
      <cdr:nvSpPr>
        <cdr:cNvPr id="3" name="TextBox 3"/>
        <cdr:cNvSpPr txBox="1">
          <a:spLocks noChangeArrowheads="1"/>
        </cdr:cNvSpPr>
      </cdr:nvSpPr>
      <cdr:spPr>
        <a:xfrm>
          <a:off x="571500" y="1647825"/>
          <a:ext cx="2390775" cy="276225"/>
        </a:xfrm>
        <a:prstGeom prst="rect">
          <a:avLst/>
        </a:prstGeom>
        <a:solidFill>
          <a:srgbClr val="C0C0C0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350" b="0" i="0" u="none" baseline="0">
              <a:latin typeface="Arial"/>
              <a:ea typeface="Arial"/>
              <a:cs typeface="Arial"/>
            </a:rPr>
            <a:t>staff as of August 2007 = 14</a:t>
          </a:r>
        </a:p>
      </cdr:txBody>
    </cdr:sp>
  </cdr:relSizeAnchor>
  <cdr:relSizeAnchor xmlns:cdr="http://schemas.openxmlformats.org/drawingml/2006/chartDrawing">
    <cdr:from>
      <cdr:x>0.0815</cdr:x>
      <cdr:y>0.08225</cdr:y>
    </cdr:from>
    <cdr:to>
      <cdr:x>0.97675</cdr:x>
      <cdr:y>0.08225</cdr:y>
    </cdr:to>
    <cdr:sp>
      <cdr:nvSpPr>
        <cdr:cNvPr id="4" name="Line 4"/>
        <cdr:cNvSpPr>
          <a:spLocks/>
        </cdr:cNvSpPr>
      </cdr:nvSpPr>
      <cdr:spPr>
        <a:xfrm flipV="1">
          <a:off x="381000" y="514350"/>
          <a:ext cx="41910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0.0815</cdr:x>
      <cdr:y>0.232</cdr:y>
    </cdr:from>
    <cdr:to>
      <cdr:x>0.9865</cdr:x>
      <cdr:y>0.232</cdr:y>
    </cdr:to>
    <cdr:sp>
      <cdr:nvSpPr>
        <cdr:cNvPr id="5" name="Line 5"/>
        <cdr:cNvSpPr>
          <a:spLocks/>
        </cdr:cNvSpPr>
      </cdr:nvSpPr>
      <cdr:spPr>
        <a:xfrm flipV="1">
          <a:off x="381000" y="1457325"/>
          <a:ext cx="42386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0.00475</cdr:x>
      <cdr:y>0.628</cdr:y>
    </cdr:from>
    <cdr:to>
      <cdr:x>0.0825</cdr:x>
      <cdr:y>0.628</cdr:y>
    </cdr:to>
    <cdr:sp>
      <cdr:nvSpPr>
        <cdr:cNvPr id="6" name="Line 7"/>
        <cdr:cNvSpPr>
          <a:spLocks/>
        </cdr:cNvSpPr>
      </cdr:nvSpPr>
      <cdr:spPr>
        <a:xfrm>
          <a:off x="19050" y="3943350"/>
          <a:ext cx="3619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0.3785</cdr:x>
      <cdr:y>1</cdr:y>
    </cdr:from>
    <cdr:to>
      <cdr:x>1</cdr:x>
      <cdr:y>1</cdr:y>
    </cdr:to>
    <cdr:sp>
      <cdr:nvSpPr>
        <cdr:cNvPr id="1" name="Line 1"/>
        <cdr:cNvSpPr>
          <a:spLocks/>
        </cdr:cNvSpPr>
      </cdr:nvSpPr>
      <cdr:spPr>
        <a:xfrm flipV="1">
          <a:off x="2333625" y="5257800"/>
          <a:ext cx="597217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0.37775</cdr:x>
      <cdr:y>1</cdr:y>
    </cdr:from>
    <cdr:to>
      <cdr:x>1</cdr:x>
      <cdr:y>1</cdr:y>
    </cdr:to>
    <cdr:sp>
      <cdr:nvSpPr>
        <cdr:cNvPr id="1" name="Line 1"/>
        <cdr:cNvSpPr>
          <a:spLocks/>
        </cdr:cNvSpPr>
      </cdr:nvSpPr>
      <cdr:spPr>
        <a:xfrm flipV="1">
          <a:off x="2286000" y="5276850"/>
          <a:ext cx="6419850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0.38625</cdr:x>
      <cdr:y>1</cdr:y>
    </cdr:from>
    <cdr:to>
      <cdr:x>1</cdr:x>
      <cdr:y>1</cdr:y>
    </cdr:to>
    <cdr:sp>
      <cdr:nvSpPr>
        <cdr:cNvPr id="1" name="Line 1"/>
        <cdr:cNvSpPr>
          <a:spLocks/>
        </cdr:cNvSpPr>
      </cdr:nvSpPr>
      <cdr:spPr>
        <a:xfrm flipV="1">
          <a:off x="1990725" y="5286375"/>
          <a:ext cx="6324600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0.09025</cdr:x>
      <cdr:y>0.05775</cdr:y>
    </cdr:from>
    <cdr:to>
      <cdr:x>0.3905</cdr:x>
      <cdr:y>0.11</cdr:y>
    </cdr:to>
    <cdr:sp>
      <cdr:nvSpPr>
        <cdr:cNvPr id="2" name="TextBox 2"/>
        <cdr:cNvSpPr txBox="1">
          <a:spLocks noChangeArrowheads="1"/>
        </cdr:cNvSpPr>
      </cdr:nvSpPr>
      <cdr:spPr>
        <a:xfrm>
          <a:off x="466725" y="304800"/>
          <a:ext cx="1552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current staff = 16</a:t>
          </a:r>
        </a:p>
      </cdr:txBody>
    </cdr:sp>
  </cdr:relSizeAnchor>
  <cdr:relSizeAnchor xmlns:cdr="http://schemas.openxmlformats.org/drawingml/2006/chartDrawing">
    <cdr:from>
      <cdr:x>0.102</cdr:x>
      <cdr:y>0.17025</cdr:y>
    </cdr:from>
    <cdr:to>
      <cdr:x>0.58275</cdr:x>
      <cdr:y>0.2225</cdr:y>
    </cdr:to>
    <cdr:sp>
      <cdr:nvSpPr>
        <cdr:cNvPr id="3" name="TextBox 3"/>
        <cdr:cNvSpPr txBox="1">
          <a:spLocks noChangeArrowheads="1"/>
        </cdr:cNvSpPr>
      </cdr:nvSpPr>
      <cdr:spPr>
        <a:xfrm>
          <a:off x="523875" y="895350"/>
          <a:ext cx="2486025" cy="276225"/>
        </a:xfrm>
        <a:prstGeom prst="rect">
          <a:avLst/>
        </a:prstGeom>
        <a:solidFill>
          <a:srgbClr val="C0C0C0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staff as of August 2007 = 16</a:t>
          </a:r>
        </a:p>
      </cdr:txBody>
    </cdr:sp>
  </cdr:relSizeAnchor>
  <cdr:relSizeAnchor xmlns:cdr="http://schemas.openxmlformats.org/drawingml/2006/chartDrawing">
    <cdr:from>
      <cdr:x>0.082</cdr:x>
      <cdr:y>0.146</cdr:y>
    </cdr:from>
    <cdr:to>
      <cdr:x>0.9735</cdr:x>
      <cdr:y>0.14675</cdr:y>
    </cdr:to>
    <cdr:sp>
      <cdr:nvSpPr>
        <cdr:cNvPr id="4" name="Line 5"/>
        <cdr:cNvSpPr>
          <a:spLocks/>
        </cdr:cNvSpPr>
      </cdr:nvSpPr>
      <cdr:spPr>
        <a:xfrm flipV="1">
          <a:off x="419100" y="771525"/>
          <a:ext cx="46101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0.08575</cdr:x>
      <cdr:y>0.1435</cdr:y>
    </cdr:from>
    <cdr:to>
      <cdr:x>0.9985</cdr:x>
      <cdr:y>0.14675</cdr:y>
    </cdr:to>
    <cdr:sp>
      <cdr:nvSpPr>
        <cdr:cNvPr id="5" name="Line 6"/>
        <cdr:cNvSpPr>
          <a:spLocks/>
        </cdr:cNvSpPr>
      </cdr:nvSpPr>
      <cdr:spPr>
        <a:xfrm>
          <a:off x="438150" y="752475"/>
          <a:ext cx="4724400" cy="1905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0.07475</cdr:x>
      <cdr:y>1</cdr:y>
    </cdr:to>
    <cdr:sp>
      <cdr:nvSpPr>
        <cdr:cNvPr id="6" name="Line 7"/>
        <cdr:cNvSpPr>
          <a:spLocks/>
        </cdr:cNvSpPr>
      </cdr:nvSpPr>
      <cdr:spPr>
        <a:xfrm>
          <a:off x="0" y="5286375"/>
          <a:ext cx="3905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0.07475</cdr:x>
      <cdr:y>1</cdr:y>
    </cdr:to>
    <cdr:sp>
      <cdr:nvSpPr>
        <cdr:cNvPr id="7" name="Line 8"/>
        <cdr:cNvSpPr>
          <a:spLocks/>
        </cdr:cNvSpPr>
      </cdr:nvSpPr>
      <cdr:spPr>
        <a:xfrm>
          <a:off x="0" y="5286375"/>
          <a:ext cx="3905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0.07475</cdr:x>
      <cdr:y>1</cdr:y>
    </cdr:to>
    <cdr:sp>
      <cdr:nvSpPr>
        <cdr:cNvPr id="8" name="Line 9"/>
        <cdr:cNvSpPr>
          <a:spLocks/>
        </cdr:cNvSpPr>
      </cdr:nvSpPr>
      <cdr:spPr>
        <a:xfrm>
          <a:off x="0" y="5286375"/>
          <a:ext cx="3905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0.07475</cdr:x>
      <cdr:y>1</cdr:y>
    </cdr:to>
    <cdr:sp>
      <cdr:nvSpPr>
        <cdr:cNvPr id="9" name="Line 10"/>
        <cdr:cNvSpPr>
          <a:spLocks/>
        </cdr:cNvSpPr>
      </cdr:nvSpPr>
      <cdr:spPr>
        <a:xfrm>
          <a:off x="0" y="5286375"/>
          <a:ext cx="3905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313</xdr:row>
      <xdr:rowOff>57150</xdr:rowOff>
    </xdr:from>
    <xdr:to>
      <xdr:col>13</xdr:col>
      <xdr:colOff>0</xdr:colOff>
      <xdr:row>348</xdr:row>
      <xdr:rowOff>0</xdr:rowOff>
    </xdr:to>
    <xdr:graphicFrame>
      <xdr:nvGraphicFramePr>
        <xdr:cNvPr id="1" name="Chart 1"/>
        <xdr:cNvGraphicFramePr/>
      </xdr:nvGraphicFramePr>
      <xdr:xfrm>
        <a:off x="1895475" y="48044100"/>
        <a:ext cx="4953000" cy="623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47625</xdr:colOff>
      <xdr:row>313</xdr:row>
      <xdr:rowOff>85725</xdr:rowOff>
    </xdr:from>
    <xdr:to>
      <xdr:col>26</xdr:col>
      <xdr:colOff>266700</xdr:colOff>
      <xdr:row>348</xdr:row>
      <xdr:rowOff>95250</xdr:rowOff>
    </xdr:to>
    <xdr:graphicFrame>
      <xdr:nvGraphicFramePr>
        <xdr:cNvPr id="2" name="Chart 2"/>
        <xdr:cNvGraphicFramePr/>
      </xdr:nvGraphicFramePr>
      <xdr:xfrm>
        <a:off x="6896100" y="48072675"/>
        <a:ext cx="4886325" cy="630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40</xdr:col>
      <xdr:colOff>104775</xdr:colOff>
      <xdr:row>313</xdr:row>
      <xdr:rowOff>114300</xdr:rowOff>
    </xdr:from>
    <xdr:to>
      <xdr:col>54</xdr:col>
      <xdr:colOff>171450</xdr:colOff>
      <xdr:row>348</xdr:row>
      <xdr:rowOff>38100</xdr:rowOff>
    </xdr:to>
    <xdr:graphicFrame>
      <xdr:nvGraphicFramePr>
        <xdr:cNvPr id="3" name="Chart 3"/>
        <xdr:cNvGraphicFramePr/>
      </xdr:nvGraphicFramePr>
      <xdr:xfrm>
        <a:off x="16421100" y="48101250"/>
        <a:ext cx="4867275" cy="6219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314325</xdr:colOff>
      <xdr:row>313</xdr:row>
      <xdr:rowOff>104775</xdr:rowOff>
    </xdr:from>
    <xdr:to>
      <xdr:col>40</xdr:col>
      <xdr:colOff>200025</xdr:colOff>
      <xdr:row>348</xdr:row>
      <xdr:rowOff>95250</xdr:rowOff>
    </xdr:to>
    <xdr:graphicFrame>
      <xdr:nvGraphicFramePr>
        <xdr:cNvPr id="4" name="Chart 4"/>
        <xdr:cNvGraphicFramePr/>
      </xdr:nvGraphicFramePr>
      <xdr:xfrm>
        <a:off x="11830050" y="48091725"/>
        <a:ext cx="4686300" cy="628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31</xdr:col>
      <xdr:colOff>76200</xdr:colOff>
      <xdr:row>348</xdr:row>
      <xdr:rowOff>123825</xdr:rowOff>
    </xdr:from>
    <xdr:to>
      <xdr:col>49</xdr:col>
      <xdr:colOff>76200</xdr:colOff>
      <xdr:row>378</xdr:row>
      <xdr:rowOff>28575</xdr:rowOff>
    </xdr:to>
    <xdr:graphicFrame>
      <xdr:nvGraphicFramePr>
        <xdr:cNvPr id="5" name="Chart 5"/>
        <xdr:cNvGraphicFramePr/>
      </xdr:nvGraphicFramePr>
      <xdr:xfrm>
        <a:off x="13306425" y="54406800"/>
        <a:ext cx="6172200" cy="5257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314325</xdr:colOff>
      <xdr:row>349</xdr:row>
      <xdr:rowOff>0</xdr:rowOff>
    </xdr:from>
    <xdr:to>
      <xdr:col>31</xdr:col>
      <xdr:colOff>0</xdr:colOff>
      <xdr:row>378</xdr:row>
      <xdr:rowOff>104775</xdr:rowOff>
    </xdr:to>
    <xdr:graphicFrame>
      <xdr:nvGraphicFramePr>
        <xdr:cNvPr id="6" name="Chart 8"/>
        <xdr:cNvGraphicFramePr/>
      </xdr:nvGraphicFramePr>
      <xdr:xfrm>
        <a:off x="7162800" y="54463950"/>
        <a:ext cx="6067425" cy="5276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348</xdr:row>
      <xdr:rowOff>123825</xdr:rowOff>
    </xdr:from>
    <xdr:to>
      <xdr:col>13</xdr:col>
      <xdr:colOff>219075</xdr:colOff>
      <xdr:row>378</xdr:row>
      <xdr:rowOff>57150</xdr:rowOff>
    </xdr:to>
    <xdr:graphicFrame>
      <xdr:nvGraphicFramePr>
        <xdr:cNvPr id="7" name="Chart 9"/>
        <xdr:cNvGraphicFramePr/>
      </xdr:nvGraphicFramePr>
      <xdr:xfrm>
        <a:off x="1895475" y="54406800"/>
        <a:ext cx="5172075" cy="5286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31</xdr:col>
      <xdr:colOff>304800</xdr:colOff>
      <xdr:row>354</xdr:row>
      <xdr:rowOff>66675</xdr:rowOff>
    </xdr:from>
    <xdr:to>
      <xdr:col>32</xdr:col>
      <xdr:colOff>333375</xdr:colOff>
      <xdr:row>354</xdr:row>
      <xdr:rowOff>66675</xdr:rowOff>
    </xdr:to>
    <xdr:sp>
      <xdr:nvSpPr>
        <xdr:cNvPr id="8" name="Line 11"/>
        <xdr:cNvSpPr>
          <a:spLocks/>
        </xdr:cNvSpPr>
      </xdr:nvSpPr>
      <xdr:spPr>
        <a:xfrm>
          <a:off x="13535025" y="55435500"/>
          <a:ext cx="3714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341</xdr:row>
      <xdr:rowOff>95250</xdr:rowOff>
    </xdr:from>
    <xdr:to>
      <xdr:col>6</xdr:col>
      <xdr:colOff>1543050</xdr:colOff>
      <xdr:row>344</xdr:row>
      <xdr:rowOff>161925</xdr:rowOff>
    </xdr:to>
    <xdr:sp>
      <xdr:nvSpPr>
        <xdr:cNvPr id="9" name="AutoShape 12"/>
        <xdr:cNvSpPr>
          <a:spLocks/>
        </xdr:cNvSpPr>
      </xdr:nvSpPr>
      <xdr:spPr>
        <a:xfrm>
          <a:off x="2552700" y="53111400"/>
          <a:ext cx="1428750" cy="609600"/>
        </a:xfrm>
        <a:prstGeom prst="borderCallout2">
          <a:avLst>
            <a:gd name="adj1" fmla="val -78000"/>
            <a:gd name="adj2" fmla="val -301564"/>
            <a:gd name="adj3" fmla="val -68000"/>
            <a:gd name="adj4" fmla="val -55333"/>
            <a:gd name="adj5" fmla="val -78000"/>
            <a:gd name="adj6" fmla="val -301564"/>
          </a:avLst>
        </a:prstGeom>
        <a:solidFill>
          <a:srgbClr val="FFFF99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1" u="none" baseline="0">
              <a:latin typeface="Arial"/>
              <a:ea typeface="Arial"/>
              <a:cs typeface="Arial"/>
            </a:rPr>
            <a:t>current assigned levels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12"/>
  <sheetViews>
    <sheetView tabSelected="1" zoomScale="85" zoomScaleNormal="85" workbookViewId="0" topLeftCell="A1">
      <pane ySplit="945" topLeftCell="BM1" activePane="bottomLeft" state="split"/>
      <selection pane="topLeft" activeCell="K1" sqref="K1:O16384"/>
      <selection pane="bottomLeft" activeCell="M22" sqref="M22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2.7109375" style="1" customWidth="1"/>
    <col min="4" max="4" width="5.57421875" style="1" customWidth="1"/>
    <col min="5" max="5" width="8.8515625" style="1" customWidth="1"/>
    <col min="6" max="6" width="7.421875" style="1" hidden="1" customWidth="1"/>
    <col min="7" max="7" width="29.421875" style="1" customWidth="1"/>
    <col min="8" max="8" width="7.57421875" style="1" customWidth="1"/>
    <col min="9" max="10" width="5.140625" style="1" customWidth="1"/>
    <col min="11" max="15" width="6.28125" style="1" customWidth="1"/>
    <col min="16" max="23" width="5.140625" style="1" customWidth="1"/>
    <col min="24" max="24" width="6.00390625" style="1" customWidth="1"/>
    <col min="25" max="54" width="5.140625" style="1" customWidth="1"/>
    <col min="55" max="55" width="2.57421875" style="1" customWidth="1"/>
    <col min="56" max="56" width="0.42578125" style="1" customWidth="1"/>
    <col min="57" max="57" width="5.421875" style="3" customWidth="1"/>
    <col min="58" max="58" width="6.140625" style="1" customWidth="1"/>
    <col min="59" max="61" width="5.421875" style="1" customWidth="1"/>
    <col min="62" max="62" width="9.8515625" style="1" customWidth="1"/>
    <col min="63" max="63" width="7.8515625" style="1" customWidth="1"/>
    <col min="64" max="16384" width="5.421875" style="1" customWidth="1"/>
  </cols>
  <sheetData>
    <row r="1" spans="4:55" ht="20.25">
      <c r="D1" s="9" t="s">
        <v>231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4:57" s="11" customFormat="1" ht="21.75" customHeight="1">
      <c r="D2" s="11" t="s">
        <v>233</v>
      </c>
      <c r="E2" s="11" t="s">
        <v>232</v>
      </c>
      <c r="G2" s="11" t="s">
        <v>234</v>
      </c>
      <c r="I2" s="11" t="s">
        <v>55</v>
      </c>
      <c r="J2" s="11" t="s">
        <v>56</v>
      </c>
      <c r="K2" s="11" t="s">
        <v>57</v>
      </c>
      <c r="L2" s="11" t="s">
        <v>58</v>
      </c>
      <c r="M2" s="11" t="s">
        <v>59</v>
      </c>
      <c r="N2" s="11" t="s">
        <v>60</v>
      </c>
      <c r="O2" s="11" t="s">
        <v>61</v>
      </c>
      <c r="P2" s="11" t="s">
        <v>62</v>
      </c>
      <c r="Q2" s="11" t="s">
        <v>63</v>
      </c>
      <c r="R2" s="11" t="s">
        <v>64</v>
      </c>
      <c r="S2" s="11" t="s">
        <v>65</v>
      </c>
      <c r="T2" s="11" t="s">
        <v>66</v>
      </c>
      <c r="U2" s="11" t="s">
        <v>67</v>
      </c>
      <c r="V2" s="11" t="s">
        <v>68</v>
      </c>
      <c r="W2" s="11" t="s">
        <v>69</v>
      </c>
      <c r="X2" s="11" t="s">
        <v>70</v>
      </c>
      <c r="Y2" s="11" t="s">
        <v>71</v>
      </c>
      <c r="Z2" s="11" t="s">
        <v>72</v>
      </c>
      <c r="AA2" s="11" t="s">
        <v>73</v>
      </c>
      <c r="AB2" s="11" t="s">
        <v>74</v>
      </c>
      <c r="AC2" s="11" t="s">
        <v>75</v>
      </c>
      <c r="AD2" s="11" t="s">
        <v>76</v>
      </c>
      <c r="AE2" s="11" t="s">
        <v>77</v>
      </c>
      <c r="AF2" s="11" t="s">
        <v>78</v>
      </c>
      <c r="AG2" s="11" t="s">
        <v>79</v>
      </c>
      <c r="AH2" s="11" t="s">
        <v>80</v>
      </c>
      <c r="AI2" s="11" t="s">
        <v>81</v>
      </c>
      <c r="AJ2" s="11" t="s">
        <v>82</v>
      </c>
      <c r="AK2" s="11" t="s">
        <v>83</v>
      </c>
      <c r="AL2" s="11" t="s">
        <v>84</v>
      </c>
      <c r="AM2" s="11" t="s">
        <v>85</v>
      </c>
      <c r="AN2" s="11" t="s">
        <v>86</v>
      </c>
      <c r="AO2" s="11" t="s">
        <v>87</v>
      </c>
      <c r="AP2" s="11" t="s">
        <v>88</v>
      </c>
      <c r="AQ2" s="11" t="s">
        <v>89</v>
      </c>
      <c r="AR2" s="11" t="s">
        <v>90</v>
      </c>
      <c r="AS2" s="11" t="s">
        <v>91</v>
      </c>
      <c r="AT2" s="11" t="s">
        <v>92</v>
      </c>
      <c r="AU2" s="11" t="s">
        <v>93</v>
      </c>
      <c r="AV2" s="11" t="s">
        <v>94</v>
      </c>
      <c r="AW2" s="11" t="s">
        <v>95</v>
      </c>
      <c r="AX2" s="11" t="s">
        <v>96</v>
      </c>
      <c r="AY2" s="11" t="s">
        <v>97</v>
      </c>
      <c r="AZ2" s="11" t="s">
        <v>98</v>
      </c>
      <c r="BA2" s="11" t="s">
        <v>99</v>
      </c>
      <c r="BB2" s="11" t="s">
        <v>100</v>
      </c>
      <c r="BC2" s="11" t="s">
        <v>101</v>
      </c>
      <c r="BD2" s="11" t="s">
        <v>102</v>
      </c>
      <c r="BE2" s="12"/>
    </row>
    <row r="3" spans="2:56" ht="11.25">
      <c r="B3" s="1" t="s">
        <v>222</v>
      </c>
      <c r="C3" s="1" t="s">
        <v>223</v>
      </c>
      <c r="D3" s="1" t="s">
        <v>127</v>
      </c>
      <c r="E3" s="1" t="s">
        <v>125</v>
      </c>
      <c r="F3" s="1" t="s">
        <v>126</v>
      </c>
      <c r="G3" s="1" t="s">
        <v>22</v>
      </c>
      <c r="H3" s="5">
        <f>SUM(I3:BC3)</f>
        <v>0.78</v>
      </c>
      <c r="I3" s="5">
        <v>0.17</v>
      </c>
      <c r="J3" s="5">
        <v>0.17</v>
      </c>
      <c r="K3" s="5">
        <v>0.18</v>
      </c>
      <c r="L3" s="5">
        <v>0.17</v>
      </c>
      <c r="M3" s="5">
        <v>0.09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</row>
    <row r="4" spans="2:56" ht="11.25">
      <c r="B4" s="1" t="s">
        <v>222</v>
      </c>
      <c r="C4" s="1" t="s">
        <v>223</v>
      </c>
      <c r="D4" s="1" t="s">
        <v>127</v>
      </c>
      <c r="E4" s="1" t="s">
        <v>125</v>
      </c>
      <c r="F4" s="1" t="s">
        <v>126</v>
      </c>
      <c r="G4" s="1" t="s">
        <v>15</v>
      </c>
      <c r="H4" s="5">
        <f>SUM(I4:BC4)</f>
        <v>0.93</v>
      </c>
      <c r="I4" s="5"/>
      <c r="J4" s="5"/>
      <c r="K4" s="5">
        <v>0.93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</row>
    <row r="5" spans="2:56" ht="11.25">
      <c r="B5" s="1" t="s">
        <v>222</v>
      </c>
      <c r="C5" s="1" t="s">
        <v>223</v>
      </c>
      <c r="D5" s="1" t="s">
        <v>127</v>
      </c>
      <c r="E5" s="1" t="s">
        <v>125</v>
      </c>
      <c r="F5" s="1" t="s">
        <v>126</v>
      </c>
      <c r="G5" s="1" t="s">
        <v>16</v>
      </c>
      <c r="H5" s="5">
        <f>SUM(I5:BC5)</f>
        <v>1.92</v>
      </c>
      <c r="I5" s="5">
        <v>0.45</v>
      </c>
      <c r="J5" s="5">
        <v>0.89</v>
      </c>
      <c r="K5" s="5">
        <v>0.58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</row>
    <row r="6" spans="2:56" ht="11.25">
      <c r="B6" s="1" t="s">
        <v>222</v>
      </c>
      <c r="C6" s="1" t="s">
        <v>223</v>
      </c>
      <c r="D6" s="1" t="s">
        <v>127</v>
      </c>
      <c r="E6" s="1" t="s">
        <v>125</v>
      </c>
      <c r="F6" s="1" t="s">
        <v>126</v>
      </c>
      <c r="G6" s="1" t="s">
        <v>21</v>
      </c>
      <c r="H6" s="5">
        <f>SUM(I6:BC6)</f>
        <v>2.96</v>
      </c>
      <c r="I6" s="5">
        <v>0.96</v>
      </c>
      <c r="J6" s="5">
        <v>0.9</v>
      </c>
      <c r="K6" s="5">
        <v>0.94</v>
      </c>
      <c r="L6" s="5">
        <v>0.16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</row>
    <row r="7" spans="2:57" s="26" customFormat="1" ht="15">
      <c r="B7" s="26" t="s">
        <v>222</v>
      </c>
      <c r="C7" s="26" t="s">
        <v>223</v>
      </c>
      <c r="G7" s="74" t="str">
        <f>+E6&amp;B6&amp;C6</f>
        <v>CRUIKSHANK  subtotal =</v>
      </c>
      <c r="H7" s="28">
        <f>SUM(H3:H6)</f>
        <v>6.59</v>
      </c>
      <c r="I7" s="32">
        <f aca="true" t="shared" si="0" ref="I7:BD7">SUM(I3:I6)</f>
        <v>1.58</v>
      </c>
      <c r="J7" s="32">
        <f t="shared" si="0"/>
        <v>1.96</v>
      </c>
      <c r="K7" s="32">
        <f t="shared" si="0"/>
        <v>2.63</v>
      </c>
      <c r="L7" s="28">
        <f t="shared" si="0"/>
        <v>0.33</v>
      </c>
      <c r="M7" s="28">
        <f t="shared" si="0"/>
        <v>0.09</v>
      </c>
      <c r="N7" s="28">
        <f t="shared" si="0"/>
        <v>0</v>
      </c>
      <c r="O7" s="28">
        <f t="shared" si="0"/>
        <v>0</v>
      </c>
      <c r="P7" s="28">
        <f t="shared" si="0"/>
        <v>0</v>
      </c>
      <c r="Q7" s="28">
        <f t="shared" si="0"/>
        <v>0</v>
      </c>
      <c r="R7" s="28">
        <f t="shared" si="0"/>
        <v>0</v>
      </c>
      <c r="S7" s="28">
        <f t="shared" si="0"/>
        <v>0</v>
      </c>
      <c r="T7" s="28">
        <f t="shared" si="0"/>
        <v>0</v>
      </c>
      <c r="U7" s="28">
        <f t="shared" si="0"/>
        <v>0</v>
      </c>
      <c r="V7" s="28">
        <f t="shared" si="0"/>
        <v>0</v>
      </c>
      <c r="W7" s="28">
        <f t="shared" si="0"/>
        <v>0</v>
      </c>
      <c r="X7" s="28">
        <f t="shared" si="0"/>
        <v>0</v>
      </c>
      <c r="Y7" s="28">
        <f t="shared" si="0"/>
        <v>0</v>
      </c>
      <c r="Z7" s="28">
        <f t="shared" si="0"/>
        <v>0</v>
      </c>
      <c r="AA7" s="28">
        <f t="shared" si="0"/>
        <v>0</v>
      </c>
      <c r="AB7" s="28">
        <f t="shared" si="0"/>
        <v>0</v>
      </c>
      <c r="AC7" s="28">
        <f t="shared" si="0"/>
        <v>0</v>
      </c>
      <c r="AD7" s="28">
        <f t="shared" si="0"/>
        <v>0</v>
      </c>
      <c r="AE7" s="28">
        <f t="shared" si="0"/>
        <v>0</v>
      </c>
      <c r="AF7" s="28">
        <f t="shared" si="0"/>
        <v>0</v>
      </c>
      <c r="AG7" s="28">
        <f t="shared" si="0"/>
        <v>0</v>
      </c>
      <c r="AH7" s="28">
        <f t="shared" si="0"/>
        <v>0</v>
      </c>
      <c r="AI7" s="28">
        <f t="shared" si="0"/>
        <v>0</v>
      </c>
      <c r="AJ7" s="28">
        <f t="shared" si="0"/>
        <v>0</v>
      </c>
      <c r="AK7" s="28">
        <f t="shared" si="0"/>
        <v>0</v>
      </c>
      <c r="AL7" s="28">
        <f t="shared" si="0"/>
        <v>0</v>
      </c>
      <c r="AM7" s="28">
        <f t="shared" si="0"/>
        <v>0</v>
      </c>
      <c r="AN7" s="28">
        <f t="shared" si="0"/>
        <v>0</v>
      </c>
      <c r="AO7" s="28">
        <f t="shared" si="0"/>
        <v>0</v>
      </c>
      <c r="AP7" s="28">
        <f t="shared" si="0"/>
        <v>0</v>
      </c>
      <c r="AQ7" s="28">
        <f t="shared" si="0"/>
        <v>0</v>
      </c>
      <c r="AR7" s="28">
        <f t="shared" si="0"/>
        <v>0</v>
      </c>
      <c r="AS7" s="28">
        <f t="shared" si="0"/>
        <v>0</v>
      </c>
      <c r="AT7" s="28">
        <f t="shared" si="0"/>
        <v>0</v>
      </c>
      <c r="AU7" s="28">
        <f t="shared" si="0"/>
        <v>0</v>
      </c>
      <c r="AV7" s="28">
        <f t="shared" si="0"/>
        <v>0</v>
      </c>
      <c r="AW7" s="28">
        <f t="shared" si="0"/>
        <v>0</v>
      </c>
      <c r="AX7" s="28">
        <f t="shared" si="0"/>
        <v>0</v>
      </c>
      <c r="AY7" s="28">
        <f t="shared" si="0"/>
        <v>0</v>
      </c>
      <c r="AZ7" s="28">
        <f t="shared" si="0"/>
        <v>0</v>
      </c>
      <c r="BA7" s="28">
        <f t="shared" si="0"/>
        <v>0</v>
      </c>
      <c r="BB7" s="28">
        <f t="shared" si="0"/>
        <v>0</v>
      </c>
      <c r="BC7" s="28">
        <f t="shared" si="0"/>
        <v>0</v>
      </c>
      <c r="BD7" s="28">
        <f t="shared" si="0"/>
        <v>0</v>
      </c>
      <c r="BE7" s="29"/>
    </row>
    <row r="8" spans="2:56" ht="11.25">
      <c r="B8" s="1" t="s">
        <v>222</v>
      </c>
      <c r="C8" s="1" t="s">
        <v>223</v>
      </c>
      <c r="D8" s="1" t="s">
        <v>127</v>
      </c>
      <c r="E8" s="1" t="s">
        <v>198</v>
      </c>
      <c r="F8" s="1" t="s">
        <v>199</v>
      </c>
      <c r="G8" s="1" t="s">
        <v>22</v>
      </c>
      <c r="H8" s="5">
        <f>SUM(I8:BC8)</f>
        <v>1.5400000000000003</v>
      </c>
      <c r="I8" s="5">
        <v>0.17</v>
      </c>
      <c r="J8" s="5">
        <v>0.17</v>
      </c>
      <c r="K8" s="5">
        <v>0.18</v>
      </c>
      <c r="L8" s="5">
        <v>0.68</v>
      </c>
      <c r="M8" s="5">
        <v>0.34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</row>
    <row r="9" spans="2:56" ht="11.25">
      <c r="B9" s="1" t="s">
        <v>222</v>
      </c>
      <c r="C9" s="1" t="s">
        <v>223</v>
      </c>
      <c r="D9" s="1" t="s">
        <v>127</v>
      </c>
      <c r="E9" s="1" t="s">
        <v>198</v>
      </c>
      <c r="F9" s="1" t="s">
        <v>199</v>
      </c>
      <c r="G9" s="1" t="s">
        <v>16</v>
      </c>
      <c r="H9" s="5">
        <f>SUM(I9:BC9)</f>
        <v>2.699999999999999</v>
      </c>
      <c r="I9" s="5">
        <v>0.45</v>
      </c>
      <c r="J9" s="5">
        <v>1</v>
      </c>
      <c r="K9" s="5">
        <v>0.61</v>
      </c>
      <c r="L9" s="5">
        <v>0.08</v>
      </c>
      <c r="M9" s="5">
        <v>0.06</v>
      </c>
      <c r="N9" s="5">
        <v>0.05</v>
      </c>
      <c r="O9" s="5">
        <v>0.05</v>
      </c>
      <c r="P9" s="5">
        <v>0.05</v>
      </c>
      <c r="Q9" s="5">
        <v>0.05</v>
      </c>
      <c r="R9" s="5">
        <v>0.04</v>
      </c>
      <c r="S9" s="5">
        <v>0.04</v>
      </c>
      <c r="T9" s="5">
        <v>0.05</v>
      </c>
      <c r="U9" s="5">
        <v>0.05</v>
      </c>
      <c r="V9" s="5">
        <v>0.05</v>
      </c>
      <c r="W9" s="5">
        <v>0.05</v>
      </c>
      <c r="X9" s="5">
        <v>0.02</v>
      </c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</row>
    <row r="10" spans="2:57" s="26" customFormat="1" ht="12">
      <c r="B10" s="26" t="s">
        <v>222</v>
      </c>
      <c r="C10" s="26" t="s">
        <v>223</v>
      </c>
      <c r="G10" s="27" t="str">
        <f>+E9&amp;B9&amp;C9</f>
        <v>RUSHINSKI   subtotal =</v>
      </c>
      <c r="H10" s="28">
        <f>SUM(H8:H9)</f>
        <v>4.239999999999999</v>
      </c>
      <c r="I10" s="28">
        <f aca="true" t="shared" si="1" ref="I10:BD10">SUM(I8:I9)</f>
        <v>0.62</v>
      </c>
      <c r="J10" s="32">
        <f t="shared" si="1"/>
        <v>1.17</v>
      </c>
      <c r="K10" s="28">
        <f t="shared" si="1"/>
        <v>0.79</v>
      </c>
      <c r="L10" s="28">
        <f t="shared" si="1"/>
        <v>0.76</v>
      </c>
      <c r="M10" s="28">
        <f t="shared" si="1"/>
        <v>0.4</v>
      </c>
      <c r="N10" s="28">
        <f t="shared" si="1"/>
        <v>0.05</v>
      </c>
      <c r="O10" s="28">
        <f t="shared" si="1"/>
        <v>0.05</v>
      </c>
      <c r="P10" s="28">
        <f t="shared" si="1"/>
        <v>0.05</v>
      </c>
      <c r="Q10" s="28">
        <f t="shared" si="1"/>
        <v>0.05</v>
      </c>
      <c r="R10" s="28">
        <f t="shared" si="1"/>
        <v>0.04</v>
      </c>
      <c r="S10" s="28">
        <f t="shared" si="1"/>
        <v>0.04</v>
      </c>
      <c r="T10" s="28">
        <f t="shared" si="1"/>
        <v>0.05</v>
      </c>
      <c r="U10" s="28">
        <f t="shared" si="1"/>
        <v>0.05</v>
      </c>
      <c r="V10" s="28">
        <f t="shared" si="1"/>
        <v>0.05</v>
      </c>
      <c r="W10" s="28">
        <f t="shared" si="1"/>
        <v>0.05</v>
      </c>
      <c r="X10" s="28">
        <f t="shared" si="1"/>
        <v>0.02</v>
      </c>
      <c r="Y10" s="28">
        <f t="shared" si="1"/>
        <v>0</v>
      </c>
      <c r="Z10" s="28">
        <f t="shared" si="1"/>
        <v>0</v>
      </c>
      <c r="AA10" s="28">
        <f t="shared" si="1"/>
        <v>0</v>
      </c>
      <c r="AB10" s="28">
        <f t="shared" si="1"/>
        <v>0</v>
      </c>
      <c r="AC10" s="28">
        <f t="shared" si="1"/>
        <v>0</v>
      </c>
      <c r="AD10" s="28">
        <f t="shared" si="1"/>
        <v>0</v>
      </c>
      <c r="AE10" s="28">
        <f t="shared" si="1"/>
        <v>0</v>
      </c>
      <c r="AF10" s="28">
        <f t="shared" si="1"/>
        <v>0</v>
      </c>
      <c r="AG10" s="28">
        <f t="shared" si="1"/>
        <v>0</v>
      </c>
      <c r="AH10" s="28">
        <f t="shared" si="1"/>
        <v>0</v>
      </c>
      <c r="AI10" s="28">
        <f t="shared" si="1"/>
        <v>0</v>
      </c>
      <c r="AJ10" s="28">
        <f t="shared" si="1"/>
        <v>0</v>
      </c>
      <c r="AK10" s="28">
        <f t="shared" si="1"/>
        <v>0</v>
      </c>
      <c r="AL10" s="28">
        <f t="shared" si="1"/>
        <v>0</v>
      </c>
      <c r="AM10" s="28">
        <f t="shared" si="1"/>
        <v>0</v>
      </c>
      <c r="AN10" s="28">
        <f t="shared" si="1"/>
        <v>0</v>
      </c>
      <c r="AO10" s="28">
        <f t="shared" si="1"/>
        <v>0</v>
      </c>
      <c r="AP10" s="28">
        <f t="shared" si="1"/>
        <v>0</v>
      </c>
      <c r="AQ10" s="28">
        <f t="shared" si="1"/>
        <v>0</v>
      </c>
      <c r="AR10" s="28">
        <f t="shared" si="1"/>
        <v>0</v>
      </c>
      <c r="AS10" s="28">
        <f t="shared" si="1"/>
        <v>0</v>
      </c>
      <c r="AT10" s="28">
        <f t="shared" si="1"/>
        <v>0</v>
      </c>
      <c r="AU10" s="28">
        <f t="shared" si="1"/>
        <v>0</v>
      </c>
      <c r="AV10" s="28">
        <f t="shared" si="1"/>
        <v>0</v>
      </c>
      <c r="AW10" s="28">
        <f t="shared" si="1"/>
        <v>0</v>
      </c>
      <c r="AX10" s="28">
        <f t="shared" si="1"/>
        <v>0</v>
      </c>
      <c r="AY10" s="28">
        <f t="shared" si="1"/>
        <v>0</v>
      </c>
      <c r="AZ10" s="28">
        <f t="shared" si="1"/>
        <v>0</v>
      </c>
      <c r="BA10" s="28">
        <f t="shared" si="1"/>
        <v>0</v>
      </c>
      <c r="BB10" s="28">
        <f t="shared" si="1"/>
        <v>0</v>
      </c>
      <c r="BC10" s="28">
        <f t="shared" si="1"/>
        <v>0</v>
      </c>
      <c r="BD10" s="28">
        <f t="shared" si="1"/>
        <v>0</v>
      </c>
      <c r="BE10" s="29"/>
    </row>
    <row r="11" spans="2:56" ht="11.25">
      <c r="B11" s="1" t="s">
        <v>222</v>
      </c>
      <c r="C11" s="1" t="s">
        <v>223</v>
      </c>
      <c r="D11" s="1" t="s">
        <v>127</v>
      </c>
      <c r="E11" s="1" t="s">
        <v>203</v>
      </c>
      <c r="F11" s="1" t="s">
        <v>204</v>
      </c>
      <c r="G11" s="1" t="s">
        <v>35</v>
      </c>
      <c r="H11" s="5">
        <f>SUM(I11:BC11)</f>
        <v>1.87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v>0.1</v>
      </c>
      <c r="AD11" s="5">
        <v>0.06</v>
      </c>
      <c r="AE11" s="5">
        <v>0.04</v>
      </c>
      <c r="AF11" s="5">
        <v>0.04</v>
      </c>
      <c r="AG11" s="5">
        <v>0.03</v>
      </c>
      <c r="AH11" s="5"/>
      <c r="AI11" s="5"/>
      <c r="AJ11" s="5"/>
      <c r="AK11" s="5"/>
      <c r="AL11" s="5"/>
      <c r="AM11" s="5"/>
      <c r="AN11" s="5">
        <v>0.26</v>
      </c>
      <c r="AO11" s="5">
        <v>0.42</v>
      </c>
      <c r="AP11" s="5">
        <v>0.4</v>
      </c>
      <c r="AQ11" s="5">
        <v>0.34</v>
      </c>
      <c r="AR11" s="5">
        <v>0.18</v>
      </c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</row>
    <row r="12" spans="2:56" ht="11.25">
      <c r="B12" s="1" t="s">
        <v>222</v>
      </c>
      <c r="C12" s="1" t="s">
        <v>223</v>
      </c>
      <c r="D12" s="1" t="s">
        <v>127</v>
      </c>
      <c r="E12" s="1" t="s">
        <v>203</v>
      </c>
      <c r="F12" s="1" t="s">
        <v>204</v>
      </c>
      <c r="G12" s="1" t="s">
        <v>33</v>
      </c>
      <c r="H12" s="5">
        <f>SUM(I12:BC12)</f>
        <v>2.27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>
        <v>0.28</v>
      </c>
      <c r="V12" s="5">
        <v>0.31</v>
      </c>
      <c r="W12" s="5">
        <v>0.31</v>
      </c>
      <c r="X12" s="5">
        <v>0.28</v>
      </c>
      <c r="Y12" s="5">
        <v>0.31</v>
      </c>
      <c r="Z12" s="5">
        <v>0.31</v>
      </c>
      <c r="AA12" s="5">
        <v>0.03</v>
      </c>
      <c r="AB12" s="5"/>
      <c r="AC12" s="5"/>
      <c r="AD12" s="5"/>
      <c r="AE12" s="5"/>
      <c r="AF12" s="5"/>
      <c r="AG12" s="5"/>
      <c r="AH12" s="5">
        <v>0.03</v>
      </c>
      <c r="AI12" s="5">
        <v>0.03</v>
      </c>
      <c r="AJ12" s="5">
        <v>0.02</v>
      </c>
      <c r="AK12" s="5">
        <v>0.03</v>
      </c>
      <c r="AL12" s="5">
        <v>0.03</v>
      </c>
      <c r="AM12" s="5">
        <v>0.03</v>
      </c>
      <c r="AN12" s="5"/>
      <c r="AO12" s="5"/>
      <c r="AP12" s="5"/>
      <c r="AQ12" s="5"/>
      <c r="AR12" s="5"/>
      <c r="AS12" s="5"/>
      <c r="AT12" s="5">
        <v>0.05</v>
      </c>
      <c r="AU12" s="5">
        <v>0.09</v>
      </c>
      <c r="AV12" s="5">
        <v>0.09</v>
      </c>
      <c r="AW12" s="5">
        <v>0.04</v>
      </c>
      <c r="AX12" s="5"/>
      <c r="AY12" s="5"/>
      <c r="AZ12" s="5"/>
      <c r="BA12" s="5"/>
      <c r="BB12" s="5"/>
      <c r="BC12" s="5"/>
      <c r="BD12" s="5"/>
    </row>
    <row r="13" spans="2:56" ht="11.25">
      <c r="B13" s="1" t="s">
        <v>222</v>
      </c>
      <c r="C13" s="1" t="s">
        <v>223</v>
      </c>
      <c r="D13" s="1" t="s">
        <v>127</v>
      </c>
      <c r="E13" s="1" t="s">
        <v>203</v>
      </c>
      <c r="F13" s="1" t="s">
        <v>204</v>
      </c>
      <c r="G13" s="1" t="s">
        <v>40</v>
      </c>
      <c r="H13" s="5">
        <f>SUM(I13:BC13)</f>
        <v>2.67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v>0.07</v>
      </c>
      <c r="AC13" s="5">
        <v>0.13</v>
      </c>
      <c r="AD13" s="5">
        <v>0.07</v>
      </c>
      <c r="AE13" s="5">
        <v>0.09</v>
      </c>
      <c r="AF13" s="5">
        <v>0.2</v>
      </c>
      <c r="AG13" s="5">
        <v>0.2</v>
      </c>
      <c r="AH13" s="5">
        <v>0.23</v>
      </c>
      <c r="AI13" s="5">
        <v>0.08</v>
      </c>
      <c r="AJ13" s="5"/>
      <c r="AK13" s="5"/>
      <c r="AL13" s="5"/>
      <c r="AM13" s="5">
        <v>0.27</v>
      </c>
      <c r="AN13" s="5">
        <v>0.34</v>
      </c>
      <c r="AO13" s="5">
        <v>0.34</v>
      </c>
      <c r="AP13" s="5">
        <v>0.32</v>
      </c>
      <c r="AQ13" s="5">
        <v>0.27</v>
      </c>
      <c r="AR13" s="5">
        <v>0.06</v>
      </c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</row>
    <row r="14" spans="2:57" s="26" customFormat="1" ht="12">
      <c r="B14" s="26" t="s">
        <v>222</v>
      </c>
      <c r="C14" s="26" t="s">
        <v>223</v>
      </c>
      <c r="G14" s="27" t="str">
        <f>+E13&amp;B13&amp;C13</f>
        <v>SIEGEL      subtotal =</v>
      </c>
      <c r="H14" s="28">
        <f>SUM(H11:H13)</f>
        <v>6.8100000000000005</v>
      </c>
      <c r="I14" s="28">
        <f aca="true" t="shared" si="2" ref="I14:BC14">SUM(I11:I13)</f>
        <v>0</v>
      </c>
      <c r="J14" s="28">
        <f t="shared" si="2"/>
        <v>0</v>
      </c>
      <c r="K14" s="28">
        <f t="shared" si="2"/>
        <v>0</v>
      </c>
      <c r="L14" s="28">
        <f t="shared" si="2"/>
        <v>0</v>
      </c>
      <c r="M14" s="28">
        <f t="shared" si="2"/>
        <v>0</v>
      </c>
      <c r="N14" s="28">
        <f t="shared" si="2"/>
        <v>0</v>
      </c>
      <c r="O14" s="28">
        <f t="shared" si="2"/>
        <v>0</v>
      </c>
      <c r="P14" s="28">
        <f t="shared" si="2"/>
        <v>0</v>
      </c>
      <c r="Q14" s="28">
        <f t="shared" si="2"/>
        <v>0</v>
      </c>
      <c r="R14" s="28">
        <f t="shared" si="2"/>
        <v>0</v>
      </c>
      <c r="S14" s="28">
        <f t="shared" si="2"/>
        <v>0</v>
      </c>
      <c r="T14" s="28">
        <f t="shared" si="2"/>
        <v>0</v>
      </c>
      <c r="U14" s="28">
        <f t="shared" si="2"/>
        <v>0.28</v>
      </c>
      <c r="V14" s="28">
        <f t="shared" si="2"/>
        <v>0.31</v>
      </c>
      <c r="W14" s="28">
        <f t="shared" si="2"/>
        <v>0.31</v>
      </c>
      <c r="X14" s="28">
        <f t="shared" si="2"/>
        <v>0.28</v>
      </c>
      <c r="Y14" s="28">
        <f t="shared" si="2"/>
        <v>0.31</v>
      </c>
      <c r="Z14" s="28">
        <f t="shared" si="2"/>
        <v>0.31</v>
      </c>
      <c r="AA14" s="28">
        <f t="shared" si="2"/>
        <v>0.03</v>
      </c>
      <c r="AB14" s="28">
        <f t="shared" si="2"/>
        <v>0.07</v>
      </c>
      <c r="AC14" s="28">
        <f t="shared" si="2"/>
        <v>0.23</v>
      </c>
      <c r="AD14" s="28">
        <f t="shared" si="2"/>
        <v>0.13</v>
      </c>
      <c r="AE14" s="28">
        <f t="shared" si="2"/>
        <v>0.13</v>
      </c>
      <c r="AF14" s="28">
        <f t="shared" si="2"/>
        <v>0.24000000000000002</v>
      </c>
      <c r="AG14" s="28">
        <f t="shared" si="2"/>
        <v>0.23</v>
      </c>
      <c r="AH14" s="28">
        <f t="shared" si="2"/>
        <v>0.26</v>
      </c>
      <c r="AI14" s="28">
        <f t="shared" si="2"/>
        <v>0.11</v>
      </c>
      <c r="AJ14" s="28">
        <f t="shared" si="2"/>
        <v>0.02</v>
      </c>
      <c r="AK14" s="28">
        <f t="shared" si="2"/>
        <v>0.03</v>
      </c>
      <c r="AL14" s="28">
        <f t="shared" si="2"/>
        <v>0.03</v>
      </c>
      <c r="AM14" s="28">
        <f t="shared" si="2"/>
        <v>0.30000000000000004</v>
      </c>
      <c r="AN14" s="28">
        <f t="shared" si="2"/>
        <v>0.6000000000000001</v>
      </c>
      <c r="AO14" s="28">
        <f t="shared" si="2"/>
        <v>0.76</v>
      </c>
      <c r="AP14" s="28">
        <f t="shared" si="2"/>
        <v>0.72</v>
      </c>
      <c r="AQ14" s="28">
        <f t="shared" si="2"/>
        <v>0.6100000000000001</v>
      </c>
      <c r="AR14" s="28">
        <f t="shared" si="2"/>
        <v>0.24</v>
      </c>
      <c r="AS14" s="28">
        <f t="shared" si="2"/>
        <v>0</v>
      </c>
      <c r="AT14" s="28">
        <f t="shared" si="2"/>
        <v>0.05</v>
      </c>
      <c r="AU14" s="28">
        <f t="shared" si="2"/>
        <v>0.09</v>
      </c>
      <c r="AV14" s="28">
        <f t="shared" si="2"/>
        <v>0.09</v>
      </c>
      <c r="AW14" s="28">
        <f t="shared" si="2"/>
        <v>0.04</v>
      </c>
      <c r="AX14" s="28">
        <f t="shared" si="2"/>
        <v>0</v>
      </c>
      <c r="AY14" s="28">
        <f t="shared" si="2"/>
        <v>0</v>
      </c>
      <c r="AZ14" s="28">
        <f t="shared" si="2"/>
        <v>0</v>
      </c>
      <c r="BA14" s="28">
        <f t="shared" si="2"/>
        <v>0</v>
      </c>
      <c r="BB14" s="28">
        <f t="shared" si="2"/>
        <v>0</v>
      </c>
      <c r="BC14" s="28">
        <f t="shared" si="2"/>
        <v>0</v>
      </c>
      <c r="BE14" s="29"/>
    </row>
    <row r="15" spans="2:56" ht="11.25">
      <c r="B15" s="1" t="s">
        <v>222</v>
      </c>
      <c r="C15" s="1" t="s">
        <v>223</v>
      </c>
      <c r="D15" s="1" t="s">
        <v>127</v>
      </c>
      <c r="E15" s="1" t="s">
        <v>209</v>
      </c>
      <c r="F15" s="1" t="s">
        <v>210</v>
      </c>
      <c r="G15" s="1" t="s">
        <v>49</v>
      </c>
      <c r="H15" s="5">
        <f aca="true" t="shared" si="3" ref="H15:H21">SUM(I15:BC15)</f>
        <v>0.7999999999999999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>
        <v>0.04</v>
      </c>
      <c r="AH15" s="5">
        <v>0.09</v>
      </c>
      <c r="AI15" s="5">
        <v>0.09</v>
      </c>
      <c r="AJ15" s="5">
        <v>0.08</v>
      </c>
      <c r="AK15" s="5">
        <v>0.09</v>
      </c>
      <c r="AL15" s="5">
        <v>0.09</v>
      </c>
      <c r="AM15" s="5">
        <v>0.09</v>
      </c>
      <c r="AN15" s="5">
        <v>0.09</v>
      </c>
      <c r="AO15" s="5">
        <v>0.09</v>
      </c>
      <c r="AP15" s="5">
        <v>0.05</v>
      </c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</row>
    <row r="16" spans="2:56" ht="11.25">
      <c r="B16" s="1" t="s">
        <v>222</v>
      </c>
      <c r="C16" s="1" t="s">
        <v>223</v>
      </c>
      <c r="D16" s="1" t="s">
        <v>127</v>
      </c>
      <c r="E16" s="1" t="s">
        <v>209</v>
      </c>
      <c r="F16" s="1" t="s">
        <v>210</v>
      </c>
      <c r="G16" s="1" t="s">
        <v>2</v>
      </c>
      <c r="H16" s="5">
        <f t="shared" si="3"/>
        <v>1.4100000000000001</v>
      </c>
      <c r="I16" s="5"/>
      <c r="J16" s="5"/>
      <c r="K16" s="5"/>
      <c r="L16" s="5">
        <v>0.28</v>
      </c>
      <c r="M16" s="5">
        <v>0.28</v>
      </c>
      <c r="N16" s="5">
        <v>0.29</v>
      </c>
      <c r="O16" s="5">
        <v>0.28</v>
      </c>
      <c r="P16" s="5">
        <v>0.28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</row>
    <row r="17" spans="2:56" ht="11.25">
      <c r="B17" s="1" t="s">
        <v>222</v>
      </c>
      <c r="C17" s="1" t="s">
        <v>223</v>
      </c>
      <c r="D17" s="1" t="s">
        <v>127</v>
      </c>
      <c r="E17" s="1" t="s">
        <v>209</v>
      </c>
      <c r="F17" s="1" t="s">
        <v>210</v>
      </c>
      <c r="G17" s="1" t="s">
        <v>1</v>
      </c>
      <c r="H17" s="5">
        <f t="shared" si="3"/>
        <v>1.61</v>
      </c>
      <c r="I17" s="5">
        <v>1.07</v>
      </c>
      <c r="J17" s="5">
        <v>0.27</v>
      </c>
      <c r="K17" s="5"/>
      <c r="L17" s="5"/>
      <c r="M17" s="5"/>
      <c r="N17" s="5">
        <v>0.27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</row>
    <row r="18" spans="2:56" ht="11.25">
      <c r="B18" s="1" t="s">
        <v>222</v>
      </c>
      <c r="C18" s="1" t="s">
        <v>223</v>
      </c>
      <c r="D18" s="1" t="s">
        <v>127</v>
      </c>
      <c r="E18" s="1" t="s">
        <v>209</v>
      </c>
      <c r="F18" s="1" t="s">
        <v>210</v>
      </c>
      <c r="G18" s="1" t="s">
        <v>53</v>
      </c>
      <c r="H18" s="5">
        <f t="shared" si="3"/>
        <v>7.220000000000002</v>
      </c>
      <c r="I18" s="5">
        <v>0.69</v>
      </c>
      <c r="J18" s="5">
        <v>0.19</v>
      </c>
      <c r="K18" s="5">
        <v>0.2</v>
      </c>
      <c r="L18" s="5">
        <v>0.19</v>
      </c>
      <c r="M18" s="5">
        <v>0.19</v>
      </c>
      <c r="N18" s="5">
        <v>0.2</v>
      </c>
      <c r="O18" s="5">
        <v>0.19</v>
      </c>
      <c r="P18" s="5">
        <v>0.19</v>
      </c>
      <c r="Q18" s="5">
        <v>0.2</v>
      </c>
      <c r="R18" s="5">
        <v>0.16</v>
      </c>
      <c r="S18" s="5">
        <v>0.15</v>
      </c>
      <c r="T18" s="5">
        <v>0.19</v>
      </c>
      <c r="U18" s="5">
        <v>0.18</v>
      </c>
      <c r="V18" s="5">
        <v>0.2</v>
      </c>
      <c r="W18" s="5">
        <v>0.2</v>
      </c>
      <c r="X18" s="5">
        <v>0.18</v>
      </c>
      <c r="Y18" s="5">
        <v>0.2</v>
      </c>
      <c r="Z18" s="5">
        <v>0.2</v>
      </c>
      <c r="AA18" s="5">
        <v>0.19</v>
      </c>
      <c r="AB18" s="5">
        <v>0.19</v>
      </c>
      <c r="AC18" s="5">
        <v>0.2</v>
      </c>
      <c r="AD18" s="5">
        <v>0.17</v>
      </c>
      <c r="AE18" s="5">
        <v>0.14</v>
      </c>
      <c r="AF18" s="5">
        <v>0.18</v>
      </c>
      <c r="AG18" s="5">
        <v>0.18</v>
      </c>
      <c r="AH18" s="5">
        <v>0.2</v>
      </c>
      <c r="AI18" s="5">
        <v>0.2</v>
      </c>
      <c r="AJ18" s="5">
        <v>0.18</v>
      </c>
      <c r="AK18" s="5">
        <v>0.2</v>
      </c>
      <c r="AL18" s="5">
        <v>0.19</v>
      </c>
      <c r="AM18" s="5">
        <v>0.2</v>
      </c>
      <c r="AN18" s="5">
        <v>0.19</v>
      </c>
      <c r="AO18" s="5">
        <v>0.19</v>
      </c>
      <c r="AP18" s="5">
        <v>0.18</v>
      </c>
      <c r="AQ18" s="5">
        <v>0.15</v>
      </c>
      <c r="AR18" s="5">
        <v>0.19</v>
      </c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</row>
    <row r="19" spans="2:56" ht="12.75">
      <c r="B19" s="1" t="s">
        <v>222</v>
      </c>
      <c r="C19" s="1" t="s">
        <v>223</v>
      </c>
      <c r="D19" s="1" t="s">
        <v>127</v>
      </c>
      <c r="E19" s="1" t="s">
        <v>209</v>
      </c>
      <c r="F19" s="1" t="s">
        <v>210</v>
      </c>
      <c r="G19" s="1" t="s">
        <v>48</v>
      </c>
      <c r="H19" s="5">
        <f t="shared" si="3"/>
        <v>8.66</v>
      </c>
      <c r="I19" s="71"/>
      <c r="J19" s="71"/>
      <c r="K19" s="71">
        <v>0.57</v>
      </c>
      <c r="L19" s="71">
        <v>0.92</v>
      </c>
      <c r="M19" s="71">
        <v>1.38</v>
      </c>
      <c r="N19" s="71">
        <v>1.64</v>
      </c>
      <c r="O19" s="71">
        <v>1.34</v>
      </c>
      <c r="P19" s="71"/>
      <c r="Q19" s="71">
        <v>0.44</v>
      </c>
      <c r="R19" s="71">
        <v>0.34</v>
      </c>
      <c r="S19" s="71">
        <v>0.32</v>
      </c>
      <c r="T19" s="71">
        <v>0.4</v>
      </c>
      <c r="U19" s="71">
        <v>0.38</v>
      </c>
      <c r="V19" s="71">
        <v>0.42</v>
      </c>
      <c r="W19" s="71">
        <v>0.42</v>
      </c>
      <c r="X19" s="71">
        <v>0.09</v>
      </c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5"/>
      <c r="BD19" s="5"/>
    </row>
    <row r="20" spans="2:56" ht="12.75">
      <c r="B20" s="1" t="s">
        <v>222</v>
      </c>
      <c r="C20" s="1" t="s">
        <v>223</v>
      </c>
      <c r="D20" s="1" t="s">
        <v>127</v>
      </c>
      <c r="E20" s="1" t="s">
        <v>209</v>
      </c>
      <c r="F20" s="1" t="s">
        <v>210</v>
      </c>
      <c r="G20" s="1" t="s">
        <v>30</v>
      </c>
      <c r="H20" s="5">
        <f t="shared" si="3"/>
        <v>10.06</v>
      </c>
      <c r="I20" s="71"/>
      <c r="J20" s="71"/>
      <c r="K20" s="71"/>
      <c r="L20" s="71">
        <v>0.4</v>
      </c>
      <c r="M20" s="71">
        <v>0.4</v>
      </c>
      <c r="N20" s="71">
        <v>2.41</v>
      </c>
      <c r="O20" s="71">
        <v>3.01</v>
      </c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>
        <v>0.18</v>
      </c>
      <c r="AA20" s="71">
        <v>0.2</v>
      </c>
      <c r="AB20" s="71">
        <v>0.2</v>
      </c>
      <c r="AC20" s="71">
        <v>0.84</v>
      </c>
      <c r="AD20" s="71">
        <v>0.75</v>
      </c>
      <c r="AE20" s="71">
        <v>0.64</v>
      </c>
      <c r="AF20" s="71">
        <v>0.67</v>
      </c>
      <c r="AG20" s="71">
        <v>0.36</v>
      </c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</row>
    <row r="21" spans="2:56" ht="11.25">
      <c r="B21" s="1" t="s">
        <v>222</v>
      </c>
      <c r="C21" s="1" t="s">
        <v>223</v>
      </c>
      <c r="D21" s="1" t="s">
        <v>127</v>
      </c>
      <c r="E21" s="1" t="s">
        <v>209</v>
      </c>
      <c r="F21" s="1" t="s">
        <v>210</v>
      </c>
      <c r="G21" s="1" t="s">
        <v>4</v>
      </c>
      <c r="H21" s="5">
        <f t="shared" si="3"/>
        <v>15.200000000000003</v>
      </c>
      <c r="I21" s="5">
        <v>0.13</v>
      </c>
      <c r="J21" s="5">
        <v>0.13</v>
      </c>
      <c r="K21" s="5">
        <v>1.18</v>
      </c>
      <c r="L21" s="5">
        <v>1.17</v>
      </c>
      <c r="M21" s="5">
        <v>0.65</v>
      </c>
      <c r="N21" s="5">
        <v>0.71</v>
      </c>
      <c r="O21" s="5">
        <v>0.16</v>
      </c>
      <c r="P21" s="5">
        <v>0.13</v>
      </c>
      <c r="Q21" s="5">
        <v>0.51</v>
      </c>
      <c r="R21" s="5">
        <v>0.4</v>
      </c>
      <c r="S21" s="5">
        <v>0.37</v>
      </c>
      <c r="T21" s="5">
        <v>0.46</v>
      </c>
      <c r="U21" s="5">
        <v>0.44</v>
      </c>
      <c r="V21" s="5">
        <v>0.48</v>
      </c>
      <c r="W21" s="5">
        <v>0.48</v>
      </c>
      <c r="X21" s="5">
        <v>0.44</v>
      </c>
      <c r="Y21" s="5">
        <v>0.48</v>
      </c>
      <c r="Z21" s="5">
        <v>0.48</v>
      </c>
      <c r="AA21" s="5">
        <v>0.46</v>
      </c>
      <c r="AB21" s="5">
        <v>0.46</v>
      </c>
      <c r="AC21" s="5">
        <v>0.49</v>
      </c>
      <c r="AD21" s="5">
        <v>0.42</v>
      </c>
      <c r="AE21" s="5">
        <v>0.35</v>
      </c>
      <c r="AF21" s="5">
        <v>0.44</v>
      </c>
      <c r="AG21" s="5">
        <v>0.44</v>
      </c>
      <c r="AH21" s="5">
        <v>0.51</v>
      </c>
      <c r="AI21" s="5">
        <v>0.49</v>
      </c>
      <c r="AJ21" s="5">
        <v>0.44</v>
      </c>
      <c r="AK21" s="5">
        <v>0.49</v>
      </c>
      <c r="AL21" s="5">
        <v>0.46</v>
      </c>
      <c r="AM21" s="5">
        <v>0.49</v>
      </c>
      <c r="AN21" s="5">
        <v>0.46</v>
      </c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</row>
    <row r="22" spans="2:57" s="26" customFormat="1" ht="15.75">
      <c r="B22" s="26" t="s">
        <v>222</v>
      </c>
      <c r="C22" s="26" t="s">
        <v>223</v>
      </c>
      <c r="G22" s="27" t="str">
        <f>+E21&amp;B21&amp;C21</f>
        <v>UPCAVAGE    subtotal =</v>
      </c>
      <c r="H22" s="28">
        <f>SUM(H15:H21)</f>
        <v>44.96000000000001</v>
      </c>
      <c r="I22" s="32">
        <f aca="true" t="shared" si="4" ref="I22:BD22">SUM(I15:I21)</f>
        <v>1.8900000000000001</v>
      </c>
      <c r="J22" s="28">
        <f t="shared" si="4"/>
        <v>0.5900000000000001</v>
      </c>
      <c r="K22" s="72">
        <f t="shared" si="4"/>
        <v>1.95</v>
      </c>
      <c r="L22" s="72">
        <f t="shared" si="4"/>
        <v>2.96</v>
      </c>
      <c r="M22" s="72">
        <f t="shared" si="4"/>
        <v>2.9</v>
      </c>
      <c r="N22" s="72">
        <f t="shared" si="4"/>
        <v>5.5200000000000005</v>
      </c>
      <c r="O22" s="72">
        <f t="shared" si="4"/>
        <v>4.98</v>
      </c>
      <c r="P22" s="28">
        <f t="shared" si="4"/>
        <v>0.6000000000000001</v>
      </c>
      <c r="Q22" s="32">
        <f t="shared" si="4"/>
        <v>1.15</v>
      </c>
      <c r="R22" s="28">
        <f t="shared" si="4"/>
        <v>0.9</v>
      </c>
      <c r="S22" s="28">
        <f t="shared" si="4"/>
        <v>0.84</v>
      </c>
      <c r="T22" s="32">
        <f t="shared" si="4"/>
        <v>1.05</v>
      </c>
      <c r="U22" s="32">
        <f t="shared" si="4"/>
        <v>1</v>
      </c>
      <c r="V22" s="32">
        <f t="shared" si="4"/>
        <v>1.1</v>
      </c>
      <c r="W22" s="32">
        <f t="shared" si="4"/>
        <v>1.1</v>
      </c>
      <c r="X22" s="32">
        <f t="shared" si="4"/>
        <v>0.71</v>
      </c>
      <c r="Y22" s="32">
        <f t="shared" si="4"/>
        <v>0.6799999999999999</v>
      </c>
      <c r="Z22" s="32">
        <f t="shared" si="4"/>
        <v>0.86</v>
      </c>
      <c r="AA22" s="32">
        <f t="shared" si="4"/>
        <v>0.8500000000000001</v>
      </c>
      <c r="AB22" s="32">
        <f t="shared" si="4"/>
        <v>0.8500000000000001</v>
      </c>
      <c r="AC22" s="32">
        <f t="shared" si="4"/>
        <v>1.53</v>
      </c>
      <c r="AD22" s="32">
        <f t="shared" si="4"/>
        <v>1.34</v>
      </c>
      <c r="AE22" s="32">
        <f t="shared" si="4"/>
        <v>1.13</v>
      </c>
      <c r="AF22" s="32">
        <f t="shared" si="4"/>
        <v>1.29</v>
      </c>
      <c r="AG22" s="32">
        <f t="shared" si="4"/>
        <v>1.02</v>
      </c>
      <c r="AH22" s="28">
        <f t="shared" si="4"/>
        <v>0.8</v>
      </c>
      <c r="AI22" s="28">
        <f t="shared" si="4"/>
        <v>0.78</v>
      </c>
      <c r="AJ22" s="28">
        <f t="shared" si="4"/>
        <v>0.7</v>
      </c>
      <c r="AK22" s="28">
        <f t="shared" si="4"/>
        <v>0.78</v>
      </c>
      <c r="AL22" s="28">
        <f t="shared" si="4"/>
        <v>0.74</v>
      </c>
      <c r="AM22" s="28">
        <f t="shared" si="4"/>
        <v>0.78</v>
      </c>
      <c r="AN22" s="28">
        <f t="shared" si="4"/>
        <v>0.74</v>
      </c>
      <c r="AO22" s="28">
        <f t="shared" si="4"/>
        <v>0.28</v>
      </c>
      <c r="AP22" s="28">
        <f t="shared" si="4"/>
        <v>0.22999999999999998</v>
      </c>
      <c r="AQ22" s="28">
        <f t="shared" si="4"/>
        <v>0.15</v>
      </c>
      <c r="AR22" s="28">
        <f t="shared" si="4"/>
        <v>0.19</v>
      </c>
      <c r="AS22" s="28">
        <f t="shared" si="4"/>
        <v>0</v>
      </c>
      <c r="AT22" s="28">
        <f t="shared" si="4"/>
        <v>0</v>
      </c>
      <c r="AU22" s="28">
        <f t="shared" si="4"/>
        <v>0</v>
      </c>
      <c r="AV22" s="28">
        <f t="shared" si="4"/>
        <v>0</v>
      </c>
      <c r="AW22" s="28">
        <f t="shared" si="4"/>
        <v>0</v>
      </c>
      <c r="AX22" s="28">
        <f t="shared" si="4"/>
        <v>0</v>
      </c>
      <c r="AY22" s="28">
        <f t="shared" si="4"/>
        <v>0</v>
      </c>
      <c r="AZ22" s="28">
        <f t="shared" si="4"/>
        <v>0</v>
      </c>
      <c r="BA22" s="28">
        <f t="shared" si="4"/>
        <v>0</v>
      </c>
      <c r="BB22" s="28">
        <f t="shared" si="4"/>
        <v>0</v>
      </c>
      <c r="BC22" s="28">
        <f t="shared" si="4"/>
        <v>0</v>
      </c>
      <c r="BD22" s="28">
        <f t="shared" si="4"/>
        <v>0</v>
      </c>
      <c r="BE22" s="29"/>
    </row>
    <row r="23" spans="2:56" ht="11.25">
      <c r="B23" s="1" t="s">
        <v>222</v>
      </c>
      <c r="C23" s="1" t="s">
        <v>223</v>
      </c>
      <c r="D23" s="1" t="s">
        <v>161</v>
      </c>
      <c r="E23" s="1" t="s">
        <v>159</v>
      </c>
      <c r="F23" s="1" t="s">
        <v>160</v>
      </c>
      <c r="G23" s="1" t="s">
        <v>44</v>
      </c>
      <c r="H23" s="5">
        <f>SUM(I23:BC23)</f>
        <v>0.53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v>0.29</v>
      </c>
      <c r="AD23" s="5">
        <v>0.24</v>
      </c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</row>
    <row r="24" spans="2:56" ht="11.25">
      <c r="B24" s="1" t="s">
        <v>222</v>
      </c>
      <c r="C24" s="1" t="s">
        <v>223</v>
      </c>
      <c r="D24" s="1" t="s">
        <v>161</v>
      </c>
      <c r="E24" s="1" t="s">
        <v>159</v>
      </c>
      <c r="F24" s="1" t="s">
        <v>160</v>
      </c>
      <c r="G24" s="1" t="s">
        <v>34</v>
      </c>
      <c r="H24" s="5">
        <f>SUM(I24:BC24)</f>
        <v>1.31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>
        <v>0.36</v>
      </c>
      <c r="W24" s="5">
        <v>0.34</v>
      </c>
      <c r="X24" s="5">
        <v>0.33</v>
      </c>
      <c r="Y24" s="5">
        <v>0.28</v>
      </c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</row>
    <row r="25" spans="2:56" ht="11.25">
      <c r="B25" s="1" t="s">
        <v>222</v>
      </c>
      <c r="C25" s="1" t="s">
        <v>223</v>
      </c>
      <c r="D25" s="1" t="s">
        <v>161</v>
      </c>
      <c r="E25" s="1" t="s">
        <v>159</v>
      </c>
      <c r="F25" s="1" t="s">
        <v>160</v>
      </c>
      <c r="G25" s="1" t="s">
        <v>5</v>
      </c>
      <c r="H25" s="5">
        <f>SUM(I25:BC25)</f>
        <v>1.84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>
        <v>0.01</v>
      </c>
      <c r="U25" s="5">
        <v>0.01</v>
      </c>
      <c r="V25" s="5">
        <v>0.01</v>
      </c>
      <c r="W25" s="5">
        <v>0.01</v>
      </c>
      <c r="X25" s="5">
        <v>0.14</v>
      </c>
      <c r="Y25" s="5">
        <v>0.15</v>
      </c>
      <c r="Z25" s="5">
        <v>0.15</v>
      </c>
      <c r="AA25" s="5">
        <v>0.15</v>
      </c>
      <c r="AB25" s="5">
        <v>0.15</v>
      </c>
      <c r="AC25" s="5">
        <v>0.14</v>
      </c>
      <c r="AD25" s="5">
        <v>0.12</v>
      </c>
      <c r="AE25" s="5">
        <v>0.1</v>
      </c>
      <c r="AF25" s="5">
        <v>0.03</v>
      </c>
      <c r="AG25" s="5">
        <v>0.03</v>
      </c>
      <c r="AH25" s="5">
        <v>0.01</v>
      </c>
      <c r="AI25" s="5"/>
      <c r="AJ25" s="5"/>
      <c r="AK25" s="5"/>
      <c r="AL25" s="5"/>
      <c r="AM25" s="5"/>
      <c r="AN25" s="5"/>
      <c r="AO25" s="5"/>
      <c r="AP25" s="5">
        <v>0.05</v>
      </c>
      <c r="AQ25" s="5">
        <v>0.15</v>
      </c>
      <c r="AR25" s="5">
        <v>0.18</v>
      </c>
      <c r="AS25" s="5">
        <v>0.18</v>
      </c>
      <c r="AT25" s="5">
        <v>0.07</v>
      </c>
      <c r="AU25" s="5"/>
      <c r="AV25" s="5"/>
      <c r="AW25" s="5"/>
      <c r="AX25" s="5"/>
      <c r="AY25" s="5"/>
      <c r="AZ25" s="5"/>
      <c r="BA25" s="5"/>
      <c r="BB25" s="5"/>
      <c r="BC25" s="5"/>
      <c r="BD25" s="5"/>
    </row>
    <row r="26" spans="2:56" ht="11.25">
      <c r="B26" s="1" t="s">
        <v>222</v>
      </c>
      <c r="C26" s="1" t="s">
        <v>223</v>
      </c>
      <c r="D26" s="1" t="s">
        <v>161</v>
      </c>
      <c r="E26" s="1" t="s">
        <v>159</v>
      </c>
      <c r="F26" s="1" t="s">
        <v>160</v>
      </c>
      <c r="G26" s="1" t="s">
        <v>43</v>
      </c>
      <c r="H26" s="5">
        <f>SUM(I26:BC26)</f>
        <v>2.5700000000000003</v>
      </c>
      <c r="I26" s="5">
        <v>0.71</v>
      </c>
      <c r="J26" s="5">
        <v>0.71</v>
      </c>
      <c r="K26" s="5">
        <v>0.1</v>
      </c>
      <c r="L26" s="5">
        <v>0.02</v>
      </c>
      <c r="M26" s="5"/>
      <c r="N26" s="5"/>
      <c r="O26" s="5"/>
      <c r="P26" s="5"/>
      <c r="Q26" s="5">
        <v>0.54</v>
      </c>
      <c r="R26" s="5">
        <v>0.21</v>
      </c>
      <c r="S26" s="5">
        <v>0.2</v>
      </c>
      <c r="T26" s="5">
        <v>0.08</v>
      </c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</row>
    <row r="27" spans="2:56" ht="11.25">
      <c r="B27" s="1" t="s">
        <v>222</v>
      </c>
      <c r="C27" s="1" t="s">
        <v>223</v>
      </c>
      <c r="D27" s="1" t="s">
        <v>161</v>
      </c>
      <c r="E27" s="1" t="s">
        <v>159</v>
      </c>
      <c r="F27" s="1" t="s">
        <v>160</v>
      </c>
      <c r="G27" s="1" t="s">
        <v>8</v>
      </c>
      <c r="H27" s="5">
        <f>SUM(I27:BC27)</f>
        <v>6.249999999999999</v>
      </c>
      <c r="I27" s="5"/>
      <c r="J27" s="5"/>
      <c r="K27" s="5"/>
      <c r="L27" s="5"/>
      <c r="M27" s="5"/>
      <c r="N27" s="5">
        <v>0.09</v>
      </c>
      <c r="O27" s="5">
        <v>0.45</v>
      </c>
      <c r="P27" s="5">
        <v>0.32</v>
      </c>
      <c r="Q27" s="5">
        <v>0.19</v>
      </c>
      <c r="R27" s="5">
        <v>0.15</v>
      </c>
      <c r="S27" s="5">
        <v>0.14</v>
      </c>
      <c r="T27" s="5">
        <v>0.18</v>
      </c>
      <c r="U27" s="5">
        <v>0.17</v>
      </c>
      <c r="V27" s="5">
        <v>0.18</v>
      </c>
      <c r="W27" s="5">
        <v>0.18</v>
      </c>
      <c r="X27" s="5">
        <v>0.09</v>
      </c>
      <c r="Y27" s="5">
        <v>0.07</v>
      </c>
      <c r="Z27" s="5">
        <v>0.07</v>
      </c>
      <c r="AA27" s="5">
        <v>0.06</v>
      </c>
      <c r="AB27" s="5">
        <v>0.06</v>
      </c>
      <c r="AC27" s="5">
        <v>0.6</v>
      </c>
      <c r="AD27" s="5">
        <v>0.47</v>
      </c>
      <c r="AE27" s="5">
        <v>0.05</v>
      </c>
      <c r="AF27" s="5"/>
      <c r="AG27" s="5"/>
      <c r="AH27" s="5">
        <v>0.61</v>
      </c>
      <c r="AI27" s="5">
        <v>0.46</v>
      </c>
      <c r="AJ27" s="5">
        <v>0.03</v>
      </c>
      <c r="AK27" s="5">
        <v>0.05</v>
      </c>
      <c r="AL27" s="5">
        <v>0.09</v>
      </c>
      <c r="AM27" s="5">
        <v>0.09</v>
      </c>
      <c r="AN27" s="5">
        <v>0.09</v>
      </c>
      <c r="AO27" s="5">
        <v>0.34</v>
      </c>
      <c r="AP27" s="5">
        <v>0.32</v>
      </c>
      <c r="AQ27" s="5">
        <v>0.27</v>
      </c>
      <c r="AR27" s="5">
        <v>0.25</v>
      </c>
      <c r="AS27" s="5">
        <v>0.13</v>
      </c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</row>
    <row r="28" spans="2:57" s="26" customFormat="1" ht="12">
      <c r="B28" s="26" t="s">
        <v>222</v>
      </c>
      <c r="C28" s="26" t="s">
        <v>223</v>
      </c>
      <c r="G28" s="27" t="str">
        <f>+E27&amp;B27&amp;C27</f>
        <v>JONES       subtotal =</v>
      </c>
      <c r="H28" s="28">
        <f>SUM(H23:H27)</f>
        <v>12.5</v>
      </c>
      <c r="I28" s="28">
        <f aca="true" t="shared" si="5" ref="I28:BD28">SUM(I23:I27)</f>
        <v>0.71</v>
      </c>
      <c r="J28" s="28">
        <f t="shared" si="5"/>
        <v>0.71</v>
      </c>
      <c r="K28" s="28">
        <f t="shared" si="5"/>
        <v>0.1</v>
      </c>
      <c r="L28" s="28">
        <f t="shared" si="5"/>
        <v>0.02</v>
      </c>
      <c r="M28" s="28">
        <f t="shared" si="5"/>
        <v>0</v>
      </c>
      <c r="N28" s="28">
        <f t="shared" si="5"/>
        <v>0.09</v>
      </c>
      <c r="O28" s="28">
        <f t="shared" si="5"/>
        <v>0.45</v>
      </c>
      <c r="P28" s="28">
        <f t="shared" si="5"/>
        <v>0.32</v>
      </c>
      <c r="Q28" s="28">
        <f t="shared" si="5"/>
        <v>0.73</v>
      </c>
      <c r="R28" s="28">
        <f t="shared" si="5"/>
        <v>0.36</v>
      </c>
      <c r="S28" s="28">
        <f t="shared" si="5"/>
        <v>0.34</v>
      </c>
      <c r="T28" s="28">
        <f t="shared" si="5"/>
        <v>0.27</v>
      </c>
      <c r="U28" s="28">
        <f t="shared" si="5"/>
        <v>0.18000000000000002</v>
      </c>
      <c r="V28" s="28">
        <f t="shared" si="5"/>
        <v>0.55</v>
      </c>
      <c r="W28" s="28">
        <f t="shared" si="5"/>
        <v>0.53</v>
      </c>
      <c r="X28" s="28">
        <f t="shared" si="5"/>
        <v>0.56</v>
      </c>
      <c r="Y28" s="28">
        <f t="shared" si="5"/>
        <v>0.5</v>
      </c>
      <c r="Z28" s="28">
        <f t="shared" si="5"/>
        <v>0.22</v>
      </c>
      <c r="AA28" s="28">
        <f t="shared" si="5"/>
        <v>0.21</v>
      </c>
      <c r="AB28" s="28">
        <f t="shared" si="5"/>
        <v>0.21</v>
      </c>
      <c r="AC28" s="28">
        <f t="shared" si="5"/>
        <v>1.03</v>
      </c>
      <c r="AD28" s="28">
        <f t="shared" si="5"/>
        <v>0.83</v>
      </c>
      <c r="AE28" s="28">
        <f t="shared" si="5"/>
        <v>0.15000000000000002</v>
      </c>
      <c r="AF28" s="28">
        <f t="shared" si="5"/>
        <v>0.03</v>
      </c>
      <c r="AG28" s="28">
        <f t="shared" si="5"/>
        <v>0.03</v>
      </c>
      <c r="AH28" s="28">
        <f t="shared" si="5"/>
        <v>0.62</v>
      </c>
      <c r="AI28" s="28">
        <f t="shared" si="5"/>
        <v>0.46</v>
      </c>
      <c r="AJ28" s="28">
        <f t="shared" si="5"/>
        <v>0.03</v>
      </c>
      <c r="AK28" s="28">
        <f t="shared" si="5"/>
        <v>0.05</v>
      </c>
      <c r="AL28" s="28">
        <f t="shared" si="5"/>
        <v>0.09</v>
      </c>
      <c r="AM28" s="28">
        <f t="shared" si="5"/>
        <v>0.09</v>
      </c>
      <c r="AN28" s="28">
        <f t="shared" si="5"/>
        <v>0.09</v>
      </c>
      <c r="AO28" s="28">
        <f t="shared" si="5"/>
        <v>0.34</v>
      </c>
      <c r="AP28" s="28">
        <f t="shared" si="5"/>
        <v>0.37</v>
      </c>
      <c r="AQ28" s="28">
        <f t="shared" si="5"/>
        <v>0.42000000000000004</v>
      </c>
      <c r="AR28" s="28">
        <f t="shared" si="5"/>
        <v>0.43</v>
      </c>
      <c r="AS28" s="28">
        <f t="shared" si="5"/>
        <v>0.31</v>
      </c>
      <c r="AT28" s="28">
        <f t="shared" si="5"/>
        <v>0.07</v>
      </c>
      <c r="AU28" s="28">
        <f t="shared" si="5"/>
        <v>0</v>
      </c>
      <c r="AV28" s="28">
        <f t="shared" si="5"/>
        <v>0</v>
      </c>
      <c r="AW28" s="28">
        <f t="shared" si="5"/>
        <v>0</v>
      </c>
      <c r="AX28" s="28">
        <f t="shared" si="5"/>
        <v>0</v>
      </c>
      <c r="AY28" s="28">
        <f t="shared" si="5"/>
        <v>0</v>
      </c>
      <c r="AZ28" s="28">
        <f t="shared" si="5"/>
        <v>0</v>
      </c>
      <c r="BA28" s="28">
        <f t="shared" si="5"/>
        <v>0</v>
      </c>
      <c r="BB28" s="28">
        <f t="shared" si="5"/>
        <v>0</v>
      </c>
      <c r="BC28" s="28">
        <f t="shared" si="5"/>
        <v>0</v>
      </c>
      <c r="BD28" s="28">
        <f t="shared" si="5"/>
        <v>0</v>
      </c>
      <c r="BE28" s="29"/>
    </row>
    <row r="29" spans="2:56" ht="11.25">
      <c r="B29" s="1" t="s">
        <v>222</v>
      </c>
      <c r="C29" s="1" t="s">
        <v>223</v>
      </c>
      <c r="D29" s="1" t="s">
        <v>161</v>
      </c>
      <c r="E29" s="1" t="s">
        <v>180</v>
      </c>
      <c r="F29" s="1" t="s">
        <v>181</v>
      </c>
      <c r="G29" s="1" t="s">
        <v>25</v>
      </c>
      <c r="H29" s="5">
        <f aca="true" t="shared" si="6" ref="H29:H35">SUM(I29:BC29)</f>
        <v>1.06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>
        <v>0.53</v>
      </c>
      <c r="AP29" s="5">
        <v>0.53</v>
      </c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</row>
    <row r="30" spans="2:56" ht="11.25">
      <c r="B30" s="1" t="s">
        <v>222</v>
      </c>
      <c r="C30" s="1" t="s">
        <v>223</v>
      </c>
      <c r="D30" s="1" t="s">
        <v>161</v>
      </c>
      <c r="E30" s="1" t="s">
        <v>180</v>
      </c>
      <c r="F30" s="1" t="s">
        <v>181</v>
      </c>
      <c r="G30" s="1" t="s">
        <v>24</v>
      </c>
      <c r="H30" s="5">
        <f t="shared" si="6"/>
        <v>1.33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>
        <v>0.59</v>
      </c>
      <c r="AK30" s="5">
        <v>0.65</v>
      </c>
      <c r="AL30" s="5">
        <v>0.09</v>
      </c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</row>
    <row r="31" spans="2:56" ht="11.25">
      <c r="B31" s="1" t="s">
        <v>222</v>
      </c>
      <c r="C31" s="1" t="s">
        <v>223</v>
      </c>
      <c r="D31" s="1" t="s">
        <v>161</v>
      </c>
      <c r="E31" s="1" t="s">
        <v>180</v>
      </c>
      <c r="F31" s="1" t="s">
        <v>181</v>
      </c>
      <c r="G31" s="1" t="s">
        <v>3</v>
      </c>
      <c r="H31" s="5">
        <f t="shared" si="6"/>
        <v>2.31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>
        <v>0.03</v>
      </c>
      <c r="AP31" s="5">
        <v>0.17</v>
      </c>
      <c r="AQ31" s="5">
        <v>0.14</v>
      </c>
      <c r="AR31" s="5">
        <v>0.18</v>
      </c>
      <c r="AS31" s="5">
        <v>0.17</v>
      </c>
      <c r="AT31" s="5">
        <v>0.2</v>
      </c>
      <c r="AU31" s="5">
        <v>0.18</v>
      </c>
      <c r="AV31" s="5">
        <v>0.18</v>
      </c>
      <c r="AW31" s="5">
        <v>0.19</v>
      </c>
      <c r="AX31" s="5">
        <v>0.17</v>
      </c>
      <c r="AY31" s="5">
        <v>0.2</v>
      </c>
      <c r="AZ31" s="5">
        <v>0.18</v>
      </c>
      <c r="BA31" s="5">
        <v>0.18</v>
      </c>
      <c r="BB31" s="5">
        <v>0.14</v>
      </c>
      <c r="BC31" s="5"/>
      <c r="BD31" s="5"/>
    </row>
    <row r="32" spans="2:56" ht="11.25">
      <c r="B32" s="1" t="s">
        <v>222</v>
      </c>
      <c r="C32" s="1" t="s">
        <v>223</v>
      </c>
      <c r="D32" s="1" t="s">
        <v>161</v>
      </c>
      <c r="E32" s="1" t="s">
        <v>180</v>
      </c>
      <c r="F32" s="1" t="s">
        <v>181</v>
      </c>
      <c r="G32" s="1" t="s">
        <v>2</v>
      </c>
      <c r="H32" s="5">
        <f t="shared" si="6"/>
        <v>4.540000000000001</v>
      </c>
      <c r="I32" s="5"/>
      <c r="J32" s="5"/>
      <c r="K32" s="5"/>
      <c r="L32" s="5"/>
      <c r="M32" s="5"/>
      <c r="N32" s="5"/>
      <c r="O32" s="5"/>
      <c r="P32" s="5"/>
      <c r="Q32" s="5">
        <v>0.21</v>
      </c>
      <c r="R32" s="5">
        <v>0.16</v>
      </c>
      <c r="S32" s="5">
        <v>0.15</v>
      </c>
      <c r="T32" s="5">
        <v>0.19</v>
      </c>
      <c r="U32" s="5">
        <v>0.18</v>
      </c>
      <c r="V32" s="5">
        <v>0.2</v>
      </c>
      <c r="W32" s="5">
        <v>0.2</v>
      </c>
      <c r="X32" s="5">
        <v>0.18</v>
      </c>
      <c r="Y32" s="5">
        <v>0.2</v>
      </c>
      <c r="Z32" s="5">
        <v>0.2</v>
      </c>
      <c r="AA32" s="5">
        <v>0.19</v>
      </c>
      <c r="AB32" s="5">
        <v>0.19</v>
      </c>
      <c r="AC32" s="5">
        <v>0.2</v>
      </c>
      <c r="AD32" s="5">
        <v>0.18</v>
      </c>
      <c r="AE32" s="5">
        <v>0.15</v>
      </c>
      <c r="AF32" s="5">
        <v>0.19</v>
      </c>
      <c r="AG32" s="5">
        <v>0.19</v>
      </c>
      <c r="AH32" s="5">
        <v>0.21</v>
      </c>
      <c r="AI32" s="5">
        <v>0.2</v>
      </c>
      <c r="AJ32" s="5">
        <v>0.19</v>
      </c>
      <c r="AK32" s="5">
        <v>0.2</v>
      </c>
      <c r="AL32" s="5">
        <v>0.19</v>
      </c>
      <c r="AM32" s="5">
        <v>0.2</v>
      </c>
      <c r="AN32" s="5">
        <v>0.19</v>
      </c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</row>
    <row r="33" spans="2:56" ht="11.25">
      <c r="B33" s="1" t="s">
        <v>222</v>
      </c>
      <c r="C33" s="1" t="s">
        <v>223</v>
      </c>
      <c r="D33" s="1" t="s">
        <v>161</v>
      </c>
      <c r="E33" s="1" t="s">
        <v>180</v>
      </c>
      <c r="F33" s="1" t="s">
        <v>181</v>
      </c>
      <c r="G33" s="1" t="s">
        <v>19</v>
      </c>
      <c r="H33" s="5">
        <f t="shared" si="6"/>
        <v>6.579999999999999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>
        <v>0.03</v>
      </c>
      <c r="AJ33" s="5">
        <v>1.54</v>
      </c>
      <c r="AK33" s="5">
        <v>0.24</v>
      </c>
      <c r="AL33" s="5">
        <v>0.24</v>
      </c>
      <c r="AM33" s="5">
        <v>0.56</v>
      </c>
      <c r="AN33" s="5">
        <v>0.21</v>
      </c>
      <c r="AO33" s="5">
        <v>0.03</v>
      </c>
      <c r="AP33" s="5">
        <v>0.11</v>
      </c>
      <c r="AQ33" s="5"/>
      <c r="AR33" s="5"/>
      <c r="AS33" s="5"/>
      <c r="AT33" s="5"/>
      <c r="AU33" s="5"/>
      <c r="AV33" s="5"/>
      <c r="AW33" s="5"/>
      <c r="AX33" s="5">
        <v>0.11</v>
      </c>
      <c r="AY33" s="5">
        <v>0.32</v>
      </c>
      <c r="AZ33" s="5">
        <v>1.25</v>
      </c>
      <c r="BA33" s="5">
        <v>1.07</v>
      </c>
      <c r="BB33" s="5">
        <v>0.87</v>
      </c>
      <c r="BC33" s="5"/>
      <c r="BD33" s="5"/>
    </row>
    <row r="34" spans="2:56" ht="11.25">
      <c r="B34" s="1" t="s">
        <v>222</v>
      </c>
      <c r="C34" s="1" t="s">
        <v>223</v>
      </c>
      <c r="D34" s="1" t="s">
        <v>161</v>
      </c>
      <c r="E34" s="1" t="s">
        <v>180</v>
      </c>
      <c r="F34" s="1" t="s">
        <v>181</v>
      </c>
      <c r="G34" s="1" t="s">
        <v>1</v>
      </c>
      <c r="H34" s="5">
        <f t="shared" si="6"/>
        <v>9.41</v>
      </c>
      <c r="I34" s="5">
        <v>1.27</v>
      </c>
      <c r="J34" s="5">
        <v>1.26</v>
      </c>
      <c r="K34" s="5">
        <v>1.02</v>
      </c>
      <c r="L34" s="5">
        <v>1.05</v>
      </c>
      <c r="M34" s="5">
        <v>1.45</v>
      </c>
      <c r="N34" s="5">
        <v>0.66</v>
      </c>
      <c r="O34" s="5">
        <v>0.87</v>
      </c>
      <c r="P34" s="5">
        <v>0.99</v>
      </c>
      <c r="Q34" s="5">
        <v>0.57</v>
      </c>
      <c r="R34" s="5"/>
      <c r="S34" s="5"/>
      <c r="T34" s="5">
        <v>0.18</v>
      </c>
      <c r="U34" s="5">
        <v>0.09</v>
      </c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</row>
    <row r="35" spans="2:56" ht="11.25">
      <c r="B35" s="1" t="s">
        <v>222</v>
      </c>
      <c r="C35" s="1" t="s">
        <v>223</v>
      </c>
      <c r="D35" s="1" t="s">
        <v>161</v>
      </c>
      <c r="E35" s="1" t="s">
        <v>180</v>
      </c>
      <c r="F35" s="1" t="s">
        <v>181</v>
      </c>
      <c r="G35" s="1" t="s">
        <v>4</v>
      </c>
      <c r="H35" s="5">
        <f t="shared" si="6"/>
        <v>29.99999999999999</v>
      </c>
      <c r="I35" s="5">
        <v>0.24</v>
      </c>
      <c r="J35" s="5">
        <v>0.24</v>
      </c>
      <c r="K35" s="5">
        <v>0.25</v>
      </c>
      <c r="L35" s="5">
        <v>0.24</v>
      </c>
      <c r="M35" s="5">
        <v>0.24</v>
      </c>
      <c r="N35" s="5">
        <v>0.25</v>
      </c>
      <c r="O35" s="5">
        <v>0.24</v>
      </c>
      <c r="P35" s="5">
        <v>0.24</v>
      </c>
      <c r="Q35" s="5">
        <v>0.81</v>
      </c>
      <c r="R35" s="5">
        <v>0.64</v>
      </c>
      <c r="S35" s="5">
        <v>0.6</v>
      </c>
      <c r="T35" s="5">
        <v>0.74</v>
      </c>
      <c r="U35" s="5">
        <v>0.71</v>
      </c>
      <c r="V35" s="5">
        <v>0.78</v>
      </c>
      <c r="W35" s="5">
        <v>0.78</v>
      </c>
      <c r="X35" s="5">
        <v>0.71</v>
      </c>
      <c r="Y35" s="5">
        <v>0.78</v>
      </c>
      <c r="Z35" s="5">
        <v>0.78</v>
      </c>
      <c r="AA35" s="5">
        <v>0.74</v>
      </c>
      <c r="AB35" s="5">
        <v>0.74</v>
      </c>
      <c r="AC35" s="5">
        <v>0.78</v>
      </c>
      <c r="AD35" s="5">
        <v>0.67</v>
      </c>
      <c r="AE35" s="5">
        <v>0.57</v>
      </c>
      <c r="AF35" s="5">
        <v>0.71</v>
      </c>
      <c r="AG35" s="5">
        <v>0.71</v>
      </c>
      <c r="AH35" s="5">
        <v>0.82</v>
      </c>
      <c r="AI35" s="5">
        <v>0.78</v>
      </c>
      <c r="AJ35" s="5">
        <v>0.71</v>
      </c>
      <c r="AK35" s="5">
        <v>0.78</v>
      </c>
      <c r="AL35" s="5">
        <v>0.74</v>
      </c>
      <c r="AM35" s="5">
        <v>0.78</v>
      </c>
      <c r="AN35" s="5">
        <v>0.74</v>
      </c>
      <c r="AO35" s="5">
        <v>0.74</v>
      </c>
      <c r="AP35" s="5">
        <v>0.7</v>
      </c>
      <c r="AQ35" s="5">
        <v>0.6</v>
      </c>
      <c r="AR35" s="5">
        <v>0.74</v>
      </c>
      <c r="AS35" s="5">
        <v>0.7</v>
      </c>
      <c r="AT35" s="5">
        <v>0.81</v>
      </c>
      <c r="AU35" s="5">
        <v>0.74</v>
      </c>
      <c r="AV35" s="5">
        <v>0.74</v>
      </c>
      <c r="AW35" s="5">
        <v>0.77</v>
      </c>
      <c r="AX35" s="5">
        <v>0.7</v>
      </c>
      <c r="AY35" s="5">
        <v>0.81</v>
      </c>
      <c r="AZ35" s="5">
        <v>0.74</v>
      </c>
      <c r="BA35" s="5">
        <v>0.7</v>
      </c>
      <c r="BB35" s="5">
        <v>0.67</v>
      </c>
      <c r="BC35" s="5">
        <v>0.3</v>
      </c>
      <c r="BD35" s="5"/>
    </row>
    <row r="36" spans="2:57" s="26" customFormat="1" ht="15">
      <c r="B36" s="26" t="s">
        <v>222</v>
      </c>
      <c r="C36" s="26" t="s">
        <v>223</v>
      </c>
      <c r="G36" s="74" t="str">
        <f>+E35&amp;B35&amp;C35</f>
        <v>MORRIS      subtotal =</v>
      </c>
      <c r="H36" s="28">
        <f>SUM(H29:H35)</f>
        <v>55.22999999999999</v>
      </c>
      <c r="I36" s="32">
        <f aca="true" t="shared" si="7" ref="I36:BD36">SUM(I29:I35)</f>
        <v>1.51</v>
      </c>
      <c r="J36" s="32">
        <f t="shared" si="7"/>
        <v>1.5</v>
      </c>
      <c r="K36" s="32">
        <f t="shared" si="7"/>
        <v>1.27</v>
      </c>
      <c r="L36" s="32">
        <f t="shared" si="7"/>
        <v>1.29</v>
      </c>
      <c r="M36" s="32">
        <f t="shared" si="7"/>
        <v>1.69</v>
      </c>
      <c r="N36" s="28">
        <f t="shared" si="7"/>
        <v>0.91</v>
      </c>
      <c r="O36" s="28">
        <f t="shared" si="7"/>
        <v>1.1099999999999999</v>
      </c>
      <c r="P36" s="32">
        <f t="shared" si="7"/>
        <v>1.23</v>
      </c>
      <c r="Q36" s="32">
        <f t="shared" si="7"/>
        <v>1.5899999999999999</v>
      </c>
      <c r="R36" s="28">
        <f t="shared" si="7"/>
        <v>0.8</v>
      </c>
      <c r="S36" s="28">
        <f t="shared" si="7"/>
        <v>0.75</v>
      </c>
      <c r="T36" s="28">
        <f t="shared" si="7"/>
        <v>1.1099999999999999</v>
      </c>
      <c r="U36" s="28">
        <f t="shared" si="7"/>
        <v>0.98</v>
      </c>
      <c r="V36" s="28">
        <f t="shared" si="7"/>
        <v>0.98</v>
      </c>
      <c r="W36" s="28">
        <f t="shared" si="7"/>
        <v>0.98</v>
      </c>
      <c r="X36" s="28">
        <f t="shared" si="7"/>
        <v>0.8899999999999999</v>
      </c>
      <c r="Y36" s="28">
        <f t="shared" si="7"/>
        <v>0.98</v>
      </c>
      <c r="Z36" s="28">
        <f t="shared" si="7"/>
        <v>0.98</v>
      </c>
      <c r="AA36" s="28">
        <f t="shared" si="7"/>
        <v>0.9299999999999999</v>
      </c>
      <c r="AB36" s="28">
        <f t="shared" si="7"/>
        <v>0.9299999999999999</v>
      </c>
      <c r="AC36" s="28">
        <f t="shared" si="7"/>
        <v>0.98</v>
      </c>
      <c r="AD36" s="28">
        <f t="shared" si="7"/>
        <v>0.8500000000000001</v>
      </c>
      <c r="AE36" s="28">
        <f t="shared" si="7"/>
        <v>0.72</v>
      </c>
      <c r="AF36" s="28">
        <f t="shared" si="7"/>
        <v>0.8999999999999999</v>
      </c>
      <c r="AG36" s="28">
        <f t="shared" si="7"/>
        <v>0.8999999999999999</v>
      </c>
      <c r="AH36" s="28">
        <f t="shared" si="7"/>
        <v>1.03</v>
      </c>
      <c r="AI36" s="28">
        <f t="shared" si="7"/>
        <v>1.01</v>
      </c>
      <c r="AJ36" s="28">
        <f t="shared" si="7"/>
        <v>3.0300000000000002</v>
      </c>
      <c r="AK36" s="28">
        <f t="shared" si="7"/>
        <v>1.87</v>
      </c>
      <c r="AL36" s="28">
        <f t="shared" si="7"/>
        <v>1.26</v>
      </c>
      <c r="AM36" s="28">
        <f t="shared" si="7"/>
        <v>1.54</v>
      </c>
      <c r="AN36" s="28">
        <f t="shared" si="7"/>
        <v>1.1400000000000001</v>
      </c>
      <c r="AO36" s="32">
        <f t="shared" si="7"/>
        <v>1.33</v>
      </c>
      <c r="AP36" s="32">
        <f t="shared" si="7"/>
        <v>1.51</v>
      </c>
      <c r="AQ36" s="28">
        <f t="shared" si="7"/>
        <v>0.74</v>
      </c>
      <c r="AR36" s="28">
        <f t="shared" si="7"/>
        <v>0.9199999999999999</v>
      </c>
      <c r="AS36" s="28">
        <f t="shared" si="7"/>
        <v>0.87</v>
      </c>
      <c r="AT36" s="28">
        <f t="shared" si="7"/>
        <v>1.01</v>
      </c>
      <c r="AU36" s="28">
        <f t="shared" si="7"/>
        <v>0.9199999999999999</v>
      </c>
      <c r="AV36" s="28">
        <f t="shared" si="7"/>
        <v>0.9199999999999999</v>
      </c>
      <c r="AW36" s="28">
        <f t="shared" si="7"/>
        <v>0.96</v>
      </c>
      <c r="AX36" s="28">
        <f t="shared" si="7"/>
        <v>0.98</v>
      </c>
      <c r="AY36" s="32">
        <f t="shared" si="7"/>
        <v>1.33</v>
      </c>
      <c r="AZ36" s="32">
        <f t="shared" si="7"/>
        <v>2.17</v>
      </c>
      <c r="BA36" s="32">
        <f t="shared" si="7"/>
        <v>1.95</v>
      </c>
      <c r="BB36" s="32">
        <f t="shared" si="7"/>
        <v>1.6800000000000002</v>
      </c>
      <c r="BC36" s="28">
        <f t="shared" si="7"/>
        <v>0.3</v>
      </c>
      <c r="BD36" s="28">
        <f t="shared" si="7"/>
        <v>0</v>
      </c>
      <c r="BE36" s="29"/>
    </row>
    <row r="37" spans="2:56" ht="11.25">
      <c r="B37" s="1" t="s">
        <v>222</v>
      </c>
      <c r="C37" s="1" t="s">
        <v>223</v>
      </c>
      <c r="D37" s="1" t="s">
        <v>161</v>
      </c>
      <c r="E37" s="1" t="s">
        <v>182</v>
      </c>
      <c r="F37" s="1" t="s">
        <v>183</v>
      </c>
      <c r="G37" s="1" t="s">
        <v>6</v>
      </c>
      <c r="H37" s="5">
        <f aca="true" t="shared" si="8" ref="H37:H42">SUM(I37:BC37)</f>
        <v>0.06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>
        <v>0</v>
      </c>
      <c r="AB37" s="5">
        <v>0.06</v>
      </c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</row>
    <row r="38" spans="2:56" ht="11.25">
      <c r="B38" s="1" t="s">
        <v>222</v>
      </c>
      <c r="C38" s="1" t="s">
        <v>223</v>
      </c>
      <c r="D38" s="1" t="s">
        <v>161</v>
      </c>
      <c r="E38" s="1" t="s">
        <v>182</v>
      </c>
      <c r="F38" s="1" t="s">
        <v>183</v>
      </c>
      <c r="G38" s="1" t="s">
        <v>5</v>
      </c>
      <c r="H38" s="5">
        <f t="shared" si="8"/>
        <v>0.07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>
        <v>0</v>
      </c>
      <c r="AB38" s="5">
        <v>0</v>
      </c>
      <c r="AC38" s="5">
        <v>0.01</v>
      </c>
      <c r="AD38" s="5">
        <v>0.01</v>
      </c>
      <c r="AE38" s="5">
        <v>0.01</v>
      </c>
      <c r="AF38" s="5">
        <v>0.01</v>
      </c>
      <c r="AG38" s="5">
        <v>0.01</v>
      </c>
      <c r="AH38" s="5">
        <v>0.01</v>
      </c>
      <c r="AI38" s="5">
        <v>0.01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</row>
    <row r="39" spans="2:56" ht="11.25">
      <c r="B39" s="1" t="s">
        <v>222</v>
      </c>
      <c r="C39" s="1" t="s">
        <v>223</v>
      </c>
      <c r="D39" s="1" t="s">
        <v>161</v>
      </c>
      <c r="E39" s="1" t="s">
        <v>182</v>
      </c>
      <c r="F39" s="1" t="s">
        <v>183</v>
      </c>
      <c r="G39" s="1" t="s">
        <v>38</v>
      </c>
      <c r="H39" s="5">
        <f t="shared" si="8"/>
        <v>0.6600000000000001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>
        <v>0.08</v>
      </c>
      <c r="AE39" s="5">
        <v>0.08</v>
      </c>
      <c r="AF39" s="5">
        <v>0.13</v>
      </c>
      <c r="AG39" s="5">
        <v>0.1</v>
      </c>
      <c r="AH39" s="5"/>
      <c r="AI39" s="5"/>
      <c r="AJ39" s="5"/>
      <c r="AK39" s="5"/>
      <c r="AL39" s="5"/>
      <c r="AM39" s="5">
        <v>0.01</v>
      </c>
      <c r="AN39" s="5">
        <v>0.06</v>
      </c>
      <c r="AO39" s="5">
        <v>0.06</v>
      </c>
      <c r="AP39" s="5">
        <v>0.06</v>
      </c>
      <c r="AQ39" s="5">
        <v>0.05</v>
      </c>
      <c r="AR39" s="5">
        <v>0.03</v>
      </c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</row>
    <row r="40" spans="2:56" ht="11.25">
      <c r="B40" s="1" t="s">
        <v>222</v>
      </c>
      <c r="C40" s="1" t="s">
        <v>223</v>
      </c>
      <c r="D40" s="1" t="s">
        <v>161</v>
      </c>
      <c r="E40" s="1" t="s">
        <v>182</v>
      </c>
      <c r="F40" s="1" t="s">
        <v>183</v>
      </c>
      <c r="G40" s="1" t="s">
        <v>39</v>
      </c>
      <c r="H40" s="5">
        <f t="shared" si="8"/>
        <v>0.9600000000000002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>
        <v>0.39</v>
      </c>
      <c r="AD40" s="5">
        <v>0.19</v>
      </c>
      <c r="AE40" s="5">
        <v>0.07</v>
      </c>
      <c r="AF40" s="5">
        <v>0.09</v>
      </c>
      <c r="AG40" s="5">
        <v>0.06</v>
      </c>
      <c r="AH40" s="5"/>
      <c r="AI40" s="5"/>
      <c r="AJ40" s="5"/>
      <c r="AK40" s="5"/>
      <c r="AL40" s="5"/>
      <c r="AM40" s="5">
        <v>0.02</v>
      </c>
      <c r="AN40" s="5">
        <v>0.03</v>
      </c>
      <c r="AO40" s="5">
        <v>0.03</v>
      </c>
      <c r="AP40" s="5">
        <v>0.03</v>
      </c>
      <c r="AQ40" s="5">
        <v>0.02</v>
      </c>
      <c r="AR40" s="5">
        <v>0.03</v>
      </c>
      <c r="AS40" s="5">
        <v>0</v>
      </c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</row>
    <row r="41" spans="2:56" ht="11.25">
      <c r="B41" s="1" t="s">
        <v>222</v>
      </c>
      <c r="C41" s="1" t="s">
        <v>223</v>
      </c>
      <c r="D41" s="1" t="s">
        <v>161</v>
      </c>
      <c r="E41" s="1" t="s">
        <v>182</v>
      </c>
      <c r="F41" s="1" t="s">
        <v>183</v>
      </c>
      <c r="G41" s="1" t="s">
        <v>31</v>
      </c>
      <c r="H41" s="5">
        <f t="shared" si="8"/>
        <v>1.8699999999999999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>
        <v>0.02</v>
      </c>
      <c r="AE41" s="5">
        <v>0.32</v>
      </c>
      <c r="AF41" s="5">
        <v>0.4</v>
      </c>
      <c r="AG41" s="5">
        <v>0.06</v>
      </c>
      <c r="AH41" s="5">
        <v>0.24</v>
      </c>
      <c r="AI41" s="5">
        <v>0.59</v>
      </c>
      <c r="AJ41" s="5">
        <v>0.24</v>
      </c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</row>
    <row r="42" spans="2:56" ht="11.25">
      <c r="B42" s="1" t="s">
        <v>222</v>
      </c>
      <c r="C42" s="1" t="s">
        <v>223</v>
      </c>
      <c r="D42" s="1" t="s">
        <v>161</v>
      </c>
      <c r="E42" s="1" t="s">
        <v>182</v>
      </c>
      <c r="F42" s="1" t="s">
        <v>183</v>
      </c>
      <c r="G42" s="1" t="s">
        <v>36</v>
      </c>
      <c r="H42" s="5">
        <f t="shared" si="8"/>
        <v>2.13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>
        <v>0.05</v>
      </c>
      <c r="AN42" s="5">
        <v>0.5</v>
      </c>
      <c r="AO42" s="5">
        <v>0.5</v>
      </c>
      <c r="AP42" s="5">
        <v>0.47</v>
      </c>
      <c r="AQ42" s="5">
        <v>0.4</v>
      </c>
      <c r="AR42" s="5">
        <v>0.21</v>
      </c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</row>
    <row r="43" spans="2:57" s="26" customFormat="1" ht="12">
      <c r="B43" s="26" t="s">
        <v>222</v>
      </c>
      <c r="C43" s="26" t="s">
        <v>223</v>
      </c>
      <c r="G43" s="27" t="str">
        <f>+E42&amp;B42&amp;C42</f>
        <v>NELSON      subtotal =</v>
      </c>
      <c r="H43" s="28">
        <f>SUM(H37:H42)</f>
        <v>5.75</v>
      </c>
      <c r="I43" s="28">
        <f aca="true" t="shared" si="9" ref="I43:BD43">SUM(I37:I42)</f>
        <v>0</v>
      </c>
      <c r="J43" s="28">
        <f t="shared" si="9"/>
        <v>0</v>
      </c>
      <c r="K43" s="28">
        <f t="shared" si="9"/>
        <v>0</v>
      </c>
      <c r="L43" s="28">
        <f t="shared" si="9"/>
        <v>0</v>
      </c>
      <c r="M43" s="28">
        <f t="shared" si="9"/>
        <v>0</v>
      </c>
      <c r="N43" s="28">
        <f t="shared" si="9"/>
        <v>0</v>
      </c>
      <c r="O43" s="28">
        <f t="shared" si="9"/>
        <v>0</v>
      </c>
      <c r="P43" s="28">
        <f t="shared" si="9"/>
        <v>0</v>
      </c>
      <c r="Q43" s="28">
        <f t="shared" si="9"/>
        <v>0</v>
      </c>
      <c r="R43" s="28">
        <f t="shared" si="9"/>
        <v>0</v>
      </c>
      <c r="S43" s="28">
        <f t="shared" si="9"/>
        <v>0</v>
      </c>
      <c r="T43" s="28">
        <f t="shared" si="9"/>
        <v>0</v>
      </c>
      <c r="U43" s="28">
        <f t="shared" si="9"/>
        <v>0</v>
      </c>
      <c r="V43" s="28">
        <f t="shared" si="9"/>
        <v>0</v>
      </c>
      <c r="W43" s="28">
        <f t="shared" si="9"/>
        <v>0</v>
      </c>
      <c r="X43" s="28">
        <f t="shared" si="9"/>
        <v>0</v>
      </c>
      <c r="Y43" s="28">
        <f t="shared" si="9"/>
        <v>0</v>
      </c>
      <c r="Z43" s="28">
        <f t="shared" si="9"/>
        <v>0</v>
      </c>
      <c r="AA43" s="28">
        <f t="shared" si="9"/>
        <v>0</v>
      </c>
      <c r="AB43" s="28">
        <f t="shared" si="9"/>
        <v>0.06</v>
      </c>
      <c r="AC43" s="28">
        <f t="shared" si="9"/>
        <v>0.4</v>
      </c>
      <c r="AD43" s="28">
        <f t="shared" si="9"/>
        <v>0.30000000000000004</v>
      </c>
      <c r="AE43" s="28">
        <f t="shared" si="9"/>
        <v>0.48</v>
      </c>
      <c r="AF43" s="28">
        <f t="shared" si="9"/>
        <v>0.63</v>
      </c>
      <c r="AG43" s="28">
        <f t="shared" si="9"/>
        <v>0.22999999999999998</v>
      </c>
      <c r="AH43" s="28">
        <f t="shared" si="9"/>
        <v>0.25</v>
      </c>
      <c r="AI43" s="28">
        <f t="shared" si="9"/>
        <v>0.6</v>
      </c>
      <c r="AJ43" s="28">
        <f t="shared" si="9"/>
        <v>0.24</v>
      </c>
      <c r="AK43" s="28">
        <f t="shared" si="9"/>
        <v>0</v>
      </c>
      <c r="AL43" s="28">
        <f t="shared" si="9"/>
        <v>0</v>
      </c>
      <c r="AM43" s="28">
        <f t="shared" si="9"/>
        <v>0.08</v>
      </c>
      <c r="AN43" s="28">
        <f t="shared" si="9"/>
        <v>0.59</v>
      </c>
      <c r="AO43" s="28">
        <f t="shared" si="9"/>
        <v>0.59</v>
      </c>
      <c r="AP43" s="28">
        <f t="shared" si="9"/>
        <v>0.5599999999999999</v>
      </c>
      <c r="AQ43" s="28">
        <f t="shared" si="9"/>
        <v>0.47000000000000003</v>
      </c>
      <c r="AR43" s="28">
        <f t="shared" si="9"/>
        <v>0.27</v>
      </c>
      <c r="AS43" s="28">
        <f t="shared" si="9"/>
        <v>0</v>
      </c>
      <c r="AT43" s="28">
        <f t="shared" si="9"/>
        <v>0</v>
      </c>
      <c r="AU43" s="28">
        <f t="shared" si="9"/>
        <v>0</v>
      </c>
      <c r="AV43" s="28">
        <f t="shared" si="9"/>
        <v>0</v>
      </c>
      <c r="AW43" s="28">
        <f t="shared" si="9"/>
        <v>0</v>
      </c>
      <c r="AX43" s="28">
        <f t="shared" si="9"/>
        <v>0</v>
      </c>
      <c r="AY43" s="28">
        <f t="shared" si="9"/>
        <v>0</v>
      </c>
      <c r="AZ43" s="28">
        <f t="shared" si="9"/>
        <v>0</v>
      </c>
      <c r="BA43" s="28">
        <f t="shared" si="9"/>
        <v>0</v>
      </c>
      <c r="BB43" s="28">
        <f t="shared" si="9"/>
        <v>0</v>
      </c>
      <c r="BC43" s="28">
        <f t="shared" si="9"/>
        <v>0</v>
      </c>
      <c r="BD43" s="28">
        <f t="shared" si="9"/>
        <v>0</v>
      </c>
      <c r="BE43" s="29"/>
    </row>
    <row r="44" spans="2:56" ht="11.25">
      <c r="B44" s="1" t="s">
        <v>222</v>
      </c>
      <c r="C44" s="1" t="s">
        <v>223</v>
      </c>
      <c r="D44" s="1" t="s">
        <v>161</v>
      </c>
      <c r="E44" s="1" t="s">
        <v>186</v>
      </c>
      <c r="F44" s="1" t="s">
        <v>187</v>
      </c>
      <c r="G44" s="1" t="s">
        <v>13</v>
      </c>
      <c r="H44" s="5">
        <f>SUM(I44:BC44)</f>
        <v>0.65</v>
      </c>
      <c r="I44" s="5">
        <v>0.65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</row>
    <row r="45" spans="2:57" s="26" customFormat="1" ht="12">
      <c r="B45" s="26" t="s">
        <v>222</v>
      </c>
      <c r="C45" s="26" t="s">
        <v>223</v>
      </c>
      <c r="G45" s="27" t="str">
        <f>+E44&amp;B44&amp;C44</f>
        <v>PAUL        subtotal =</v>
      </c>
      <c r="H45" s="28">
        <f>SUM(H44)</f>
        <v>0.65</v>
      </c>
      <c r="I45" s="28">
        <f aca="true" t="shared" si="10" ref="I45:BD45">SUM(I44)</f>
        <v>0.65</v>
      </c>
      <c r="J45" s="28">
        <f t="shared" si="10"/>
        <v>0</v>
      </c>
      <c r="K45" s="28">
        <f t="shared" si="10"/>
        <v>0</v>
      </c>
      <c r="L45" s="28">
        <f t="shared" si="10"/>
        <v>0</v>
      </c>
      <c r="M45" s="28">
        <f t="shared" si="10"/>
        <v>0</v>
      </c>
      <c r="N45" s="28">
        <f t="shared" si="10"/>
        <v>0</v>
      </c>
      <c r="O45" s="28">
        <f t="shared" si="10"/>
        <v>0</v>
      </c>
      <c r="P45" s="28">
        <f t="shared" si="10"/>
        <v>0</v>
      </c>
      <c r="Q45" s="28">
        <f t="shared" si="10"/>
        <v>0</v>
      </c>
      <c r="R45" s="28">
        <f t="shared" si="10"/>
        <v>0</v>
      </c>
      <c r="S45" s="28">
        <f t="shared" si="10"/>
        <v>0</v>
      </c>
      <c r="T45" s="28">
        <f t="shared" si="10"/>
        <v>0</v>
      </c>
      <c r="U45" s="28">
        <f t="shared" si="10"/>
        <v>0</v>
      </c>
      <c r="V45" s="28">
        <f t="shared" si="10"/>
        <v>0</v>
      </c>
      <c r="W45" s="28">
        <f t="shared" si="10"/>
        <v>0</v>
      </c>
      <c r="X45" s="28">
        <f t="shared" si="10"/>
        <v>0</v>
      </c>
      <c r="Y45" s="28">
        <f t="shared" si="10"/>
        <v>0</v>
      </c>
      <c r="Z45" s="28">
        <f t="shared" si="10"/>
        <v>0</v>
      </c>
      <c r="AA45" s="28">
        <f t="shared" si="10"/>
        <v>0</v>
      </c>
      <c r="AB45" s="28">
        <f t="shared" si="10"/>
        <v>0</v>
      </c>
      <c r="AC45" s="28">
        <f t="shared" si="10"/>
        <v>0</v>
      </c>
      <c r="AD45" s="28">
        <f t="shared" si="10"/>
        <v>0</v>
      </c>
      <c r="AE45" s="28">
        <f t="shared" si="10"/>
        <v>0</v>
      </c>
      <c r="AF45" s="28">
        <f t="shared" si="10"/>
        <v>0</v>
      </c>
      <c r="AG45" s="28">
        <f t="shared" si="10"/>
        <v>0</v>
      </c>
      <c r="AH45" s="28">
        <f t="shared" si="10"/>
        <v>0</v>
      </c>
      <c r="AI45" s="28">
        <f t="shared" si="10"/>
        <v>0</v>
      </c>
      <c r="AJ45" s="28">
        <f t="shared" si="10"/>
        <v>0</v>
      </c>
      <c r="AK45" s="28">
        <f t="shared" si="10"/>
        <v>0</v>
      </c>
      <c r="AL45" s="28">
        <f t="shared" si="10"/>
        <v>0</v>
      </c>
      <c r="AM45" s="28">
        <f t="shared" si="10"/>
        <v>0</v>
      </c>
      <c r="AN45" s="28">
        <f t="shared" si="10"/>
        <v>0</v>
      </c>
      <c r="AO45" s="28">
        <f t="shared" si="10"/>
        <v>0</v>
      </c>
      <c r="AP45" s="28">
        <f t="shared" si="10"/>
        <v>0</v>
      </c>
      <c r="AQ45" s="28">
        <f t="shared" si="10"/>
        <v>0</v>
      </c>
      <c r="AR45" s="28">
        <f t="shared" si="10"/>
        <v>0</v>
      </c>
      <c r="AS45" s="28">
        <f t="shared" si="10"/>
        <v>0</v>
      </c>
      <c r="AT45" s="28">
        <f t="shared" si="10"/>
        <v>0</v>
      </c>
      <c r="AU45" s="28">
        <f t="shared" si="10"/>
        <v>0</v>
      </c>
      <c r="AV45" s="28">
        <f t="shared" si="10"/>
        <v>0</v>
      </c>
      <c r="AW45" s="28">
        <f t="shared" si="10"/>
        <v>0</v>
      </c>
      <c r="AX45" s="28">
        <f t="shared" si="10"/>
        <v>0</v>
      </c>
      <c r="AY45" s="28">
        <f t="shared" si="10"/>
        <v>0</v>
      </c>
      <c r="AZ45" s="28">
        <f t="shared" si="10"/>
        <v>0</v>
      </c>
      <c r="BA45" s="28">
        <f t="shared" si="10"/>
        <v>0</v>
      </c>
      <c r="BB45" s="28">
        <f t="shared" si="10"/>
        <v>0</v>
      </c>
      <c r="BC45" s="28">
        <f t="shared" si="10"/>
        <v>0</v>
      </c>
      <c r="BD45" s="28">
        <f t="shared" si="10"/>
        <v>0</v>
      </c>
      <c r="BE45" s="29"/>
    </row>
    <row r="46" spans="2:56" ht="11.25">
      <c r="B46" s="1" t="s">
        <v>222</v>
      </c>
      <c r="C46" s="1" t="s">
        <v>223</v>
      </c>
      <c r="D46" s="1" t="s">
        <v>161</v>
      </c>
      <c r="E46" s="1" t="s">
        <v>211</v>
      </c>
      <c r="F46" s="1" t="s">
        <v>212</v>
      </c>
      <c r="G46" s="1" t="s">
        <v>9</v>
      </c>
      <c r="H46" s="5">
        <f>SUM(I46:BC46)</f>
        <v>1.57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>
        <v>0.08</v>
      </c>
      <c r="W46" s="5">
        <v>0.11</v>
      </c>
      <c r="X46" s="5">
        <v>0.67</v>
      </c>
      <c r="Y46" s="5">
        <v>0.71</v>
      </c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</row>
    <row r="47" spans="2:56" ht="11.25">
      <c r="B47" s="1" t="s">
        <v>222</v>
      </c>
      <c r="C47" s="1" t="s">
        <v>223</v>
      </c>
      <c r="D47" s="1" t="s">
        <v>161</v>
      </c>
      <c r="E47" s="1" t="s">
        <v>211</v>
      </c>
      <c r="F47" s="1" t="s">
        <v>212</v>
      </c>
      <c r="G47" s="1" t="s">
        <v>10</v>
      </c>
      <c r="H47" s="5">
        <f>SUM(I47:BC47)</f>
        <v>3.4099999999999997</v>
      </c>
      <c r="I47" s="5"/>
      <c r="J47" s="5"/>
      <c r="K47" s="5"/>
      <c r="L47" s="5"/>
      <c r="M47" s="5"/>
      <c r="N47" s="5"/>
      <c r="O47" s="5"/>
      <c r="P47" s="5"/>
      <c r="Q47" s="5">
        <v>0.33</v>
      </c>
      <c r="R47" s="5">
        <v>0.26</v>
      </c>
      <c r="S47" s="5">
        <v>0.25</v>
      </c>
      <c r="T47" s="5">
        <v>0.3</v>
      </c>
      <c r="U47" s="5">
        <v>0.47</v>
      </c>
      <c r="V47" s="5">
        <v>0.61</v>
      </c>
      <c r="W47" s="5">
        <v>0.61</v>
      </c>
      <c r="X47" s="5">
        <v>0.55</v>
      </c>
      <c r="Y47" s="5">
        <v>0.03</v>
      </c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</row>
    <row r="48" spans="2:56" ht="11.25">
      <c r="B48" s="1" t="s">
        <v>222</v>
      </c>
      <c r="C48" s="1" t="s">
        <v>223</v>
      </c>
      <c r="D48" s="1" t="s">
        <v>161</v>
      </c>
      <c r="E48" s="1" t="s">
        <v>211</v>
      </c>
      <c r="F48" s="1" t="s">
        <v>212</v>
      </c>
      <c r="G48" s="1" t="s">
        <v>7</v>
      </c>
      <c r="H48" s="5">
        <f>SUM(I48:BC48)</f>
        <v>4.49</v>
      </c>
      <c r="I48" s="5"/>
      <c r="J48" s="5"/>
      <c r="K48" s="5"/>
      <c r="L48" s="5"/>
      <c r="M48" s="5"/>
      <c r="N48" s="5">
        <v>0.07</v>
      </c>
      <c r="O48" s="5">
        <v>0.06</v>
      </c>
      <c r="P48" s="5">
        <v>0.06</v>
      </c>
      <c r="Q48" s="5">
        <v>0.09</v>
      </c>
      <c r="R48" s="5">
        <v>0.02</v>
      </c>
      <c r="S48" s="5">
        <v>0.01</v>
      </c>
      <c r="T48" s="5">
        <v>0.02</v>
      </c>
      <c r="U48" s="5">
        <v>0.02</v>
      </c>
      <c r="V48" s="5">
        <v>0.14</v>
      </c>
      <c r="W48" s="5">
        <v>0.14</v>
      </c>
      <c r="X48" s="5">
        <v>0.13</v>
      </c>
      <c r="Y48" s="5">
        <v>0.21</v>
      </c>
      <c r="Z48" s="5">
        <v>0.32</v>
      </c>
      <c r="AA48" s="5">
        <v>0.28</v>
      </c>
      <c r="AB48" s="5">
        <v>0.12</v>
      </c>
      <c r="AC48" s="5">
        <v>0.08</v>
      </c>
      <c r="AD48" s="5">
        <v>0.07</v>
      </c>
      <c r="AE48" s="5">
        <v>0.06</v>
      </c>
      <c r="AF48" s="5">
        <v>0.07</v>
      </c>
      <c r="AG48" s="5">
        <v>0.18</v>
      </c>
      <c r="AH48" s="5">
        <v>0.21</v>
      </c>
      <c r="AI48" s="5">
        <v>0.06</v>
      </c>
      <c r="AJ48" s="5">
        <v>0.05</v>
      </c>
      <c r="AK48" s="5">
        <v>0.04</v>
      </c>
      <c r="AL48" s="5">
        <v>0.05</v>
      </c>
      <c r="AM48" s="5">
        <v>0.13</v>
      </c>
      <c r="AN48" s="5">
        <v>0.21</v>
      </c>
      <c r="AO48" s="5">
        <v>0.38</v>
      </c>
      <c r="AP48" s="5">
        <v>0.37</v>
      </c>
      <c r="AQ48" s="5">
        <v>0.33</v>
      </c>
      <c r="AR48" s="5">
        <v>0.4</v>
      </c>
      <c r="AS48" s="5">
        <v>0.11</v>
      </c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</row>
    <row r="49" spans="2:56" ht="11.25">
      <c r="B49" s="1" t="s">
        <v>222</v>
      </c>
      <c r="C49" s="1" t="s">
        <v>223</v>
      </c>
      <c r="D49" s="1" t="s">
        <v>161</v>
      </c>
      <c r="E49" s="1" t="s">
        <v>211</v>
      </c>
      <c r="F49" s="1" t="s">
        <v>212</v>
      </c>
      <c r="G49" s="1" t="s">
        <v>6</v>
      </c>
      <c r="H49" s="5">
        <f>SUM(I49:BC49)</f>
        <v>5.05</v>
      </c>
      <c r="I49" s="5"/>
      <c r="J49" s="5"/>
      <c r="K49" s="5"/>
      <c r="L49" s="5">
        <v>0.09</v>
      </c>
      <c r="M49" s="5">
        <v>0.11</v>
      </c>
      <c r="N49" s="5">
        <v>0.12</v>
      </c>
      <c r="O49" s="5">
        <v>0.11</v>
      </c>
      <c r="P49" s="5">
        <v>0.11</v>
      </c>
      <c r="Q49" s="5">
        <v>0.1</v>
      </c>
      <c r="R49" s="5">
        <v>0.08</v>
      </c>
      <c r="S49" s="5">
        <v>0.08</v>
      </c>
      <c r="T49" s="5">
        <v>0.09</v>
      </c>
      <c r="U49" s="5">
        <v>0.21</v>
      </c>
      <c r="V49" s="5">
        <v>0.24</v>
      </c>
      <c r="W49" s="5">
        <v>0.24</v>
      </c>
      <c r="X49" s="5">
        <v>0.21</v>
      </c>
      <c r="Y49" s="5">
        <v>0.24</v>
      </c>
      <c r="Z49" s="5">
        <v>0.24</v>
      </c>
      <c r="AA49" s="5">
        <v>0.22</v>
      </c>
      <c r="AB49" s="5">
        <v>0.22</v>
      </c>
      <c r="AC49" s="5">
        <v>0.17</v>
      </c>
      <c r="AD49" s="5">
        <v>0.15</v>
      </c>
      <c r="AE49" s="5">
        <v>0.12</v>
      </c>
      <c r="AF49" s="5">
        <v>0.15</v>
      </c>
      <c r="AG49" s="5">
        <v>0.2</v>
      </c>
      <c r="AH49" s="5">
        <v>0.33</v>
      </c>
      <c r="AI49" s="5">
        <v>0.31</v>
      </c>
      <c r="AJ49" s="5">
        <v>0.28</v>
      </c>
      <c r="AK49" s="5">
        <v>0.31</v>
      </c>
      <c r="AL49" s="5">
        <v>0.29</v>
      </c>
      <c r="AM49" s="5">
        <v>0.03</v>
      </c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</row>
    <row r="50" spans="2:56" ht="11.25">
      <c r="B50" s="1" t="s">
        <v>222</v>
      </c>
      <c r="C50" s="1" t="s">
        <v>223</v>
      </c>
      <c r="D50" s="1" t="s">
        <v>161</v>
      </c>
      <c r="E50" s="1" t="s">
        <v>211</v>
      </c>
      <c r="F50" s="1" t="s">
        <v>212</v>
      </c>
      <c r="G50" s="1" t="s">
        <v>8</v>
      </c>
      <c r="H50" s="5">
        <f>SUM(I50:BC50)</f>
        <v>6.59</v>
      </c>
      <c r="I50" s="5"/>
      <c r="J50" s="5"/>
      <c r="K50" s="5"/>
      <c r="L50" s="5"/>
      <c r="M50" s="5"/>
      <c r="N50" s="5">
        <v>0</v>
      </c>
      <c r="O50" s="5">
        <v>0.01</v>
      </c>
      <c r="P50" s="5">
        <v>0.01</v>
      </c>
      <c r="Q50" s="5">
        <v>0.01</v>
      </c>
      <c r="R50" s="5">
        <v>0.01</v>
      </c>
      <c r="S50" s="5">
        <v>0.01</v>
      </c>
      <c r="T50" s="5">
        <v>0.01</v>
      </c>
      <c r="U50" s="5">
        <v>0.01</v>
      </c>
      <c r="V50" s="5">
        <v>0.18</v>
      </c>
      <c r="W50" s="5">
        <v>0.18</v>
      </c>
      <c r="X50" s="5">
        <v>0.16</v>
      </c>
      <c r="Y50" s="5">
        <v>0.18</v>
      </c>
      <c r="Z50" s="5">
        <v>0.18</v>
      </c>
      <c r="AA50" s="5">
        <v>0.17</v>
      </c>
      <c r="AB50" s="5">
        <v>0.17</v>
      </c>
      <c r="AC50" s="5">
        <v>0.18</v>
      </c>
      <c r="AD50" s="5">
        <v>0.16</v>
      </c>
      <c r="AE50" s="5">
        <v>0.13</v>
      </c>
      <c r="AF50" s="5">
        <v>0.16</v>
      </c>
      <c r="AG50" s="5">
        <v>0.16</v>
      </c>
      <c r="AH50" s="5">
        <v>0.19</v>
      </c>
      <c r="AI50" s="5">
        <v>0.25</v>
      </c>
      <c r="AJ50" s="5">
        <v>0.28</v>
      </c>
      <c r="AK50" s="5">
        <v>0.26</v>
      </c>
      <c r="AL50" s="5">
        <v>0.17</v>
      </c>
      <c r="AM50" s="5">
        <v>0.18</v>
      </c>
      <c r="AN50" s="5">
        <v>0.17</v>
      </c>
      <c r="AO50" s="5">
        <v>0.17</v>
      </c>
      <c r="AP50" s="5">
        <v>0.16</v>
      </c>
      <c r="AQ50" s="5">
        <v>0.14</v>
      </c>
      <c r="AR50" s="5">
        <v>0.17</v>
      </c>
      <c r="AS50" s="5">
        <v>0.16</v>
      </c>
      <c r="AT50" s="5">
        <v>0.19</v>
      </c>
      <c r="AU50" s="5"/>
      <c r="AV50" s="5"/>
      <c r="AW50" s="5">
        <v>0.2</v>
      </c>
      <c r="AX50" s="5">
        <v>1.01</v>
      </c>
      <c r="AY50" s="5">
        <v>0.81</v>
      </c>
      <c r="AZ50" s="5"/>
      <c r="BA50" s="5"/>
      <c r="BB50" s="5"/>
      <c r="BC50" s="5"/>
      <c r="BD50" s="5"/>
    </row>
    <row r="51" spans="7:57" s="26" customFormat="1" ht="12">
      <c r="G51" s="27" t="str">
        <f>+E50&amp;B50&amp;C50</f>
        <v>VANKIRK     subtotal =</v>
      </c>
      <c r="H51" s="28">
        <f>SUM(H46:H50)</f>
        <v>21.11</v>
      </c>
      <c r="I51" s="28">
        <f aca="true" t="shared" si="11" ref="I51:BD51">SUM(I46:I50)</f>
        <v>0</v>
      </c>
      <c r="J51" s="28">
        <f t="shared" si="11"/>
        <v>0</v>
      </c>
      <c r="K51" s="28">
        <f t="shared" si="11"/>
        <v>0</v>
      </c>
      <c r="L51" s="28">
        <f t="shared" si="11"/>
        <v>0.09</v>
      </c>
      <c r="M51" s="28">
        <f t="shared" si="11"/>
        <v>0.11</v>
      </c>
      <c r="N51" s="28">
        <f t="shared" si="11"/>
        <v>0.19</v>
      </c>
      <c r="O51" s="28">
        <f t="shared" si="11"/>
        <v>0.18</v>
      </c>
      <c r="P51" s="28">
        <f t="shared" si="11"/>
        <v>0.18</v>
      </c>
      <c r="Q51" s="28">
        <f t="shared" si="11"/>
        <v>0.53</v>
      </c>
      <c r="R51" s="28">
        <f t="shared" si="11"/>
        <v>0.37000000000000005</v>
      </c>
      <c r="S51" s="28">
        <f t="shared" si="11"/>
        <v>0.35000000000000003</v>
      </c>
      <c r="T51" s="28">
        <f t="shared" si="11"/>
        <v>0.42000000000000004</v>
      </c>
      <c r="U51" s="28">
        <f t="shared" si="11"/>
        <v>0.71</v>
      </c>
      <c r="V51" s="32">
        <f t="shared" si="11"/>
        <v>1.2499999999999998</v>
      </c>
      <c r="W51" s="32">
        <f t="shared" si="11"/>
        <v>1.28</v>
      </c>
      <c r="X51" s="32">
        <f t="shared" si="11"/>
        <v>1.72</v>
      </c>
      <c r="Y51" s="32">
        <f t="shared" si="11"/>
        <v>1.3699999999999999</v>
      </c>
      <c r="Z51" s="28">
        <f t="shared" si="11"/>
        <v>0.74</v>
      </c>
      <c r="AA51" s="28">
        <f t="shared" si="11"/>
        <v>0.67</v>
      </c>
      <c r="AB51" s="28">
        <f t="shared" si="11"/>
        <v>0.51</v>
      </c>
      <c r="AC51" s="28">
        <f t="shared" si="11"/>
        <v>0.43</v>
      </c>
      <c r="AD51" s="28">
        <f t="shared" si="11"/>
        <v>0.38</v>
      </c>
      <c r="AE51" s="28">
        <f t="shared" si="11"/>
        <v>0.31</v>
      </c>
      <c r="AF51" s="28">
        <f t="shared" si="11"/>
        <v>0.38</v>
      </c>
      <c r="AG51" s="28">
        <f t="shared" si="11"/>
        <v>0.54</v>
      </c>
      <c r="AH51" s="28">
        <f t="shared" si="11"/>
        <v>0.73</v>
      </c>
      <c r="AI51" s="28">
        <f t="shared" si="11"/>
        <v>0.62</v>
      </c>
      <c r="AJ51" s="28">
        <f t="shared" si="11"/>
        <v>0.6100000000000001</v>
      </c>
      <c r="AK51" s="28">
        <f t="shared" si="11"/>
        <v>0.61</v>
      </c>
      <c r="AL51" s="28">
        <f t="shared" si="11"/>
        <v>0.51</v>
      </c>
      <c r="AM51" s="28">
        <f t="shared" si="11"/>
        <v>0.33999999999999997</v>
      </c>
      <c r="AN51" s="28">
        <f t="shared" si="11"/>
        <v>0.38</v>
      </c>
      <c r="AO51" s="28">
        <f t="shared" si="11"/>
        <v>0.55</v>
      </c>
      <c r="AP51" s="28">
        <f t="shared" si="11"/>
        <v>0.53</v>
      </c>
      <c r="AQ51" s="28">
        <f t="shared" si="11"/>
        <v>0.47000000000000003</v>
      </c>
      <c r="AR51" s="28">
        <f t="shared" si="11"/>
        <v>0.5700000000000001</v>
      </c>
      <c r="AS51" s="28">
        <f t="shared" si="11"/>
        <v>0.27</v>
      </c>
      <c r="AT51" s="28">
        <f t="shared" si="11"/>
        <v>0.19</v>
      </c>
      <c r="AU51" s="28">
        <f t="shared" si="11"/>
        <v>0</v>
      </c>
      <c r="AV51" s="28">
        <f t="shared" si="11"/>
        <v>0</v>
      </c>
      <c r="AW51" s="28">
        <f t="shared" si="11"/>
        <v>0.2</v>
      </c>
      <c r="AX51" s="28">
        <f t="shared" si="11"/>
        <v>1.01</v>
      </c>
      <c r="AY51" s="28">
        <f t="shared" si="11"/>
        <v>0.81</v>
      </c>
      <c r="AZ51" s="28">
        <f t="shared" si="11"/>
        <v>0</v>
      </c>
      <c r="BA51" s="28">
        <f t="shared" si="11"/>
        <v>0</v>
      </c>
      <c r="BB51" s="28">
        <f t="shared" si="11"/>
        <v>0</v>
      </c>
      <c r="BC51" s="28">
        <f t="shared" si="11"/>
        <v>0</v>
      </c>
      <c r="BD51" s="28">
        <f t="shared" si="11"/>
        <v>0</v>
      </c>
      <c r="BE51" s="29"/>
    </row>
    <row r="52" spans="7:58" s="26" customFormat="1" ht="20.25">
      <c r="G52" s="30" t="s">
        <v>224</v>
      </c>
      <c r="H52" s="31">
        <f>SUM(H51,H45,H43,H36,H28,H22,H14,H10,H7)</f>
        <v>157.84</v>
      </c>
      <c r="I52" s="31">
        <f aca="true" t="shared" si="12" ref="I52:BD52">SUM(I51,I45,I43,I36,I28,I22,I14,I10,I7)</f>
        <v>6.96</v>
      </c>
      <c r="J52" s="31">
        <f t="shared" si="12"/>
        <v>5.93</v>
      </c>
      <c r="K52" s="31">
        <f t="shared" si="12"/>
        <v>6.74</v>
      </c>
      <c r="L52" s="31">
        <f t="shared" si="12"/>
        <v>5.45</v>
      </c>
      <c r="M52" s="31">
        <f t="shared" si="12"/>
        <v>5.19</v>
      </c>
      <c r="N52" s="31">
        <f t="shared" si="12"/>
        <v>6.760000000000001</v>
      </c>
      <c r="O52" s="31">
        <f t="shared" si="12"/>
        <v>6.7700000000000005</v>
      </c>
      <c r="P52" s="31">
        <f t="shared" si="12"/>
        <v>2.38</v>
      </c>
      <c r="Q52" s="31">
        <f t="shared" si="12"/>
        <v>4.05</v>
      </c>
      <c r="R52" s="31">
        <f t="shared" si="12"/>
        <v>2.47</v>
      </c>
      <c r="S52" s="31">
        <f t="shared" si="12"/>
        <v>2.3200000000000003</v>
      </c>
      <c r="T52" s="31">
        <f t="shared" si="12"/>
        <v>2.8999999999999995</v>
      </c>
      <c r="U52" s="31">
        <f t="shared" si="12"/>
        <v>3.2</v>
      </c>
      <c r="V52" s="31">
        <f t="shared" si="12"/>
        <v>4.239999999999999</v>
      </c>
      <c r="W52" s="31">
        <f t="shared" si="12"/>
        <v>4.25</v>
      </c>
      <c r="X52" s="31">
        <f t="shared" si="12"/>
        <v>4.18</v>
      </c>
      <c r="Y52" s="31">
        <f t="shared" si="12"/>
        <v>3.8399999999999994</v>
      </c>
      <c r="Z52" s="31">
        <f t="shared" si="12"/>
        <v>3.11</v>
      </c>
      <c r="AA52" s="31">
        <f t="shared" si="12"/>
        <v>2.69</v>
      </c>
      <c r="AB52" s="31">
        <f t="shared" si="12"/>
        <v>2.63</v>
      </c>
      <c r="AC52" s="31">
        <f t="shared" si="12"/>
        <v>4.6000000000000005</v>
      </c>
      <c r="AD52" s="31">
        <f t="shared" si="12"/>
        <v>3.83</v>
      </c>
      <c r="AE52" s="31">
        <f t="shared" si="12"/>
        <v>2.92</v>
      </c>
      <c r="AF52" s="31">
        <f t="shared" si="12"/>
        <v>3.47</v>
      </c>
      <c r="AG52" s="31">
        <f t="shared" si="12"/>
        <v>2.9499999999999997</v>
      </c>
      <c r="AH52" s="31">
        <f t="shared" si="12"/>
        <v>3.6899999999999995</v>
      </c>
      <c r="AI52" s="31">
        <f t="shared" si="12"/>
        <v>3.5799999999999996</v>
      </c>
      <c r="AJ52" s="31">
        <f t="shared" si="12"/>
        <v>4.63</v>
      </c>
      <c r="AK52" s="31">
        <f t="shared" si="12"/>
        <v>3.3399999999999994</v>
      </c>
      <c r="AL52" s="31">
        <f t="shared" si="12"/>
        <v>2.63</v>
      </c>
      <c r="AM52" s="31">
        <f t="shared" si="12"/>
        <v>3.13</v>
      </c>
      <c r="AN52" s="31">
        <f t="shared" si="12"/>
        <v>3.5400000000000005</v>
      </c>
      <c r="AO52" s="31">
        <f t="shared" si="12"/>
        <v>3.8499999999999996</v>
      </c>
      <c r="AP52" s="31">
        <f t="shared" si="12"/>
        <v>3.92</v>
      </c>
      <c r="AQ52" s="31">
        <f t="shared" si="12"/>
        <v>2.8600000000000003</v>
      </c>
      <c r="AR52" s="31">
        <f t="shared" si="12"/>
        <v>2.62</v>
      </c>
      <c r="AS52" s="31">
        <f t="shared" si="12"/>
        <v>1.4500000000000002</v>
      </c>
      <c r="AT52" s="31">
        <f t="shared" si="12"/>
        <v>1.32</v>
      </c>
      <c r="AU52" s="31">
        <f t="shared" si="12"/>
        <v>1.01</v>
      </c>
      <c r="AV52" s="31">
        <f t="shared" si="12"/>
        <v>1.01</v>
      </c>
      <c r="AW52" s="31">
        <f t="shared" si="12"/>
        <v>1.2</v>
      </c>
      <c r="AX52" s="31">
        <f t="shared" si="12"/>
        <v>1.99</v>
      </c>
      <c r="AY52" s="31">
        <f t="shared" si="12"/>
        <v>2.14</v>
      </c>
      <c r="AZ52" s="31">
        <f t="shared" si="12"/>
        <v>2.17</v>
      </c>
      <c r="BA52" s="31">
        <f t="shared" si="12"/>
        <v>1.95</v>
      </c>
      <c r="BB52" s="31">
        <f t="shared" si="12"/>
        <v>1.6800000000000002</v>
      </c>
      <c r="BC52" s="31">
        <f t="shared" si="12"/>
        <v>0.3</v>
      </c>
      <c r="BD52" s="31">
        <f t="shared" si="12"/>
        <v>0</v>
      </c>
      <c r="BE52" s="29"/>
      <c r="BF52" s="26">
        <f>SUM(I52:BD52)</f>
        <v>157.83999999999992</v>
      </c>
    </row>
    <row r="53" spans="7:8" ht="12.75">
      <c r="G53" s="31" t="s">
        <v>309</v>
      </c>
      <c r="H53" s="69">
        <v>1</v>
      </c>
    </row>
    <row r="54" ht="11.25">
      <c r="H54" s="8"/>
    </row>
    <row r="55" spans="2:3" ht="11.25">
      <c r="B55" s="1" t="s">
        <v>222</v>
      </c>
      <c r="C55" s="1" t="s">
        <v>223</v>
      </c>
    </row>
    <row r="56" spans="2:3" ht="11.25">
      <c r="B56" s="1" t="s">
        <v>222</v>
      </c>
      <c r="C56" s="1" t="s">
        <v>223</v>
      </c>
    </row>
    <row r="57" spans="2:3" ht="11.25">
      <c r="B57" s="1" t="s">
        <v>222</v>
      </c>
      <c r="C57" s="1" t="s">
        <v>223</v>
      </c>
    </row>
    <row r="58" spans="2:15" ht="11.25">
      <c r="B58" s="1" t="s">
        <v>222</v>
      </c>
      <c r="C58" s="1" t="s">
        <v>223</v>
      </c>
      <c r="D58" s="1" t="s">
        <v>108</v>
      </c>
      <c r="E58" s="1" t="s">
        <v>106</v>
      </c>
      <c r="F58" s="1" t="s">
        <v>107</v>
      </c>
      <c r="G58" s="1" t="s">
        <v>1</v>
      </c>
      <c r="H58" s="1">
        <f>SUM(I58:BC58)</f>
        <v>4.01</v>
      </c>
      <c r="I58" s="1">
        <v>0.27</v>
      </c>
      <c r="J58" s="1">
        <v>0.64</v>
      </c>
      <c r="K58" s="1">
        <v>0.39</v>
      </c>
      <c r="L58" s="1">
        <v>0.56</v>
      </c>
      <c r="M58" s="1">
        <v>1.44</v>
      </c>
      <c r="N58" s="1">
        <v>0.69</v>
      </c>
      <c r="O58" s="1">
        <v>0.02</v>
      </c>
    </row>
    <row r="59" spans="2:54" ht="11.25">
      <c r="B59" s="1" t="s">
        <v>222</v>
      </c>
      <c r="C59" s="1" t="s">
        <v>223</v>
      </c>
      <c r="D59" s="1" t="s">
        <v>108</v>
      </c>
      <c r="E59" s="1" t="s">
        <v>106</v>
      </c>
      <c r="F59" s="1" t="s">
        <v>107</v>
      </c>
      <c r="G59" s="1" t="s">
        <v>3</v>
      </c>
      <c r="H59" s="1">
        <f>SUM(I59:BC59)</f>
        <v>4.47</v>
      </c>
      <c r="AO59" s="1">
        <v>0.07</v>
      </c>
      <c r="AP59" s="1">
        <v>0.33</v>
      </c>
      <c r="AQ59" s="1">
        <v>0.28</v>
      </c>
      <c r="AR59" s="1">
        <v>0.35</v>
      </c>
      <c r="AS59" s="1">
        <v>0.33</v>
      </c>
      <c r="AT59" s="1">
        <v>0.38</v>
      </c>
      <c r="AU59" s="1">
        <v>0.35</v>
      </c>
      <c r="AV59" s="1">
        <v>0.35</v>
      </c>
      <c r="AW59" s="1">
        <v>0.36</v>
      </c>
      <c r="AX59" s="1">
        <v>0.33</v>
      </c>
      <c r="AY59" s="1">
        <v>0.38</v>
      </c>
      <c r="AZ59" s="1">
        <v>0.35</v>
      </c>
      <c r="BA59" s="1">
        <v>0.35</v>
      </c>
      <c r="BB59" s="1">
        <v>0.26</v>
      </c>
    </row>
    <row r="60" spans="2:40" ht="11.25">
      <c r="B60" s="1" t="s">
        <v>222</v>
      </c>
      <c r="C60" s="1" t="s">
        <v>223</v>
      </c>
      <c r="D60" s="1" t="s">
        <v>108</v>
      </c>
      <c r="E60" s="1" t="s">
        <v>106</v>
      </c>
      <c r="F60" s="1" t="s">
        <v>107</v>
      </c>
      <c r="G60" s="1" t="s">
        <v>2</v>
      </c>
      <c r="H60" s="1">
        <f>SUM(I60:BC60)</f>
        <v>7.500000000000002</v>
      </c>
      <c r="Q60" s="1">
        <v>0.32</v>
      </c>
      <c r="R60" s="1">
        <v>0.25</v>
      </c>
      <c r="S60" s="1">
        <v>0.24</v>
      </c>
      <c r="T60" s="1">
        <v>0.29</v>
      </c>
      <c r="U60" s="1">
        <v>0.28</v>
      </c>
      <c r="V60" s="1">
        <v>0.31</v>
      </c>
      <c r="W60" s="1">
        <v>0.31</v>
      </c>
      <c r="X60" s="1">
        <v>0.28</v>
      </c>
      <c r="Y60" s="1">
        <v>0.31</v>
      </c>
      <c r="Z60" s="1">
        <v>0.31</v>
      </c>
      <c r="AA60" s="1">
        <v>0.29</v>
      </c>
      <c r="AB60" s="1">
        <v>0.29</v>
      </c>
      <c r="AC60" s="1">
        <v>0.36</v>
      </c>
      <c r="AD60" s="1">
        <v>0.31</v>
      </c>
      <c r="AE60" s="1">
        <v>0.26</v>
      </c>
      <c r="AF60" s="1">
        <v>0.32</v>
      </c>
      <c r="AG60" s="1">
        <v>0.32</v>
      </c>
      <c r="AH60" s="1">
        <v>0.37</v>
      </c>
      <c r="AI60" s="1">
        <v>0.36</v>
      </c>
      <c r="AJ60" s="1">
        <v>0.32</v>
      </c>
      <c r="AK60" s="1">
        <v>0.36</v>
      </c>
      <c r="AL60" s="1">
        <v>0.34</v>
      </c>
      <c r="AM60" s="1">
        <v>0.36</v>
      </c>
      <c r="AN60" s="1">
        <v>0.34</v>
      </c>
    </row>
    <row r="61" spans="2:55" ht="11.25">
      <c r="B61" s="1" t="s">
        <v>222</v>
      </c>
      <c r="C61" s="1" t="s">
        <v>223</v>
      </c>
      <c r="D61" s="1" t="s">
        <v>108</v>
      </c>
      <c r="E61" s="1" t="s">
        <v>106</v>
      </c>
      <c r="F61" s="1" t="s">
        <v>107</v>
      </c>
      <c r="G61" s="1" t="s">
        <v>4</v>
      </c>
      <c r="H61" s="1">
        <f>SUM(I61:BC61)</f>
        <v>16.23</v>
      </c>
      <c r="Q61" s="1">
        <v>0.51</v>
      </c>
      <c r="R61" s="1">
        <v>0.4</v>
      </c>
      <c r="S61" s="1">
        <v>0.37</v>
      </c>
      <c r="T61" s="1">
        <v>0.46</v>
      </c>
      <c r="U61" s="1">
        <v>0.44</v>
      </c>
      <c r="V61" s="1">
        <v>0.48</v>
      </c>
      <c r="W61" s="1">
        <v>0.48</v>
      </c>
      <c r="X61" s="1">
        <v>0.44</v>
      </c>
      <c r="Y61" s="1">
        <v>0.48</v>
      </c>
      <c r="Z61" s="1">
        <v>0.48</v>
      </c>
      <c r="AA61" s="1">
        <v>0.46</v>
      </c>
      <c r="AB61" s="1">
        <v>0.46</v>
      </c>
      <c r="AC61" s="1">
        <v>0.49</v>
      </c>
      <c r="AD61" s="1">
        <v>0.42</v>
      </c>
      <c r="AE61" s="1">
        <v>0.35</v>
      </c>
      <c r="AF61" s="1">
        <v>0.44</v>
      </c>
      <c r="AG61" s="1">
        <v>0.44</v>
      </c>
      <c r="AH61" s="1">
        <v>0.51</v>
      </c>
      <c r="AI61" s="1">
        <v>0.49</v>
      </c>
      <c r="AJ61" s="1">
        <v>0.44</v>
      </c>
      <c r="AK61" s="1">
        <v>0.49</v>
      </c>
      <c r="AL61" s="1">
        <v>0.46</v>
      </c>
      <c r="AM61" s="1">
        <v>0.49</v>
      </c>
      <c r="AN61" s="1">
        <v>0.46</v>
      </c>
      <c r="AO61" s="1">
        <v>0.37</v>
      </c>
      <c r="AP61" s="1">
        <v>0.35</v>
      </c>
      <c r="AQ61" s="1">
        <v>0.3</v>
      </c>
      <c r="AR61" s="1">
        <v>0.37</v>
      </c>
      <c r="AS61" s="1">
        <v>0.35</v>
      </c>
      <c r="AT61" s="1">
        <v>0.41</v>
      </c>
      <c r="AU61" s="1">
        <v>0.37</v>
      </c>
      <c r="AV61" s="1">
        <v>0.37</v>
      </c>
      <c r="AW61" s="1">
        <v>0.39</v>
      </c>
      <c r="AX61" s="1">
        <v>0.35</v>
      </c>
      <c r="AY61" s="1">
        <v>0.41</v>
      </c>
      <c r="AZ61" s="1">
        <v>0.37</v>
      </c>
      <c r="BA61" s="1">
        <v>0.37</v>
      </c>
      <c r="BB61" s="1">
        <v>0.35</v>
      </c>
      <c r="BC61" s="1">
        <v>0.16</v>
      </c>
    </row>
    <row r="62" spans="2:57" s="26" customFormat="1" ht="12">
      <c r="B62" s="26" t="s">
        <v>222</v>
      </c>
      <c r="C62" s="26" t="s">
        <v>223</v>
      </c>
      <c r="G62" s="27" t="str">
        <f>+E61&amp;B61&amp;C61</f>
        <v>AVASARALA   subtotal =</v>
      </c>
      <c r="H62" s="28">
        <f>SUM(H58:H61)</f>
        <v>32.21</v>
      </c>
      <c r="I62" s="28">
        <f aca="true" t="shared" si="13" ref="I62:BD62">SUM(I58:I61)</f>
        <v>0.27</v>
      </c>
      <c r="J62" s="28">
        <f t="shared" si="13"/>
        <v>0.64</v>
      </c>
      <c r="K62" s="28">
        <f t="shared" si="13"/>
        <v>0.39</v>
      </c>
      <c r="L62" s="28">
        <f t="shared" si="13"/>
        <v>0.56</v>
      </c>
      <c r="M62" s="32">
        <f t="shared" si="13"/>
        <v>1.44</v>
      </c>
      <c r="N62" s="28">
        <f t="shared" si="13"/>
        <v>0.69</v>
      </c>
      <c r="O62" s="28">
        <f t="shared" si="13"/>
        <v>0.02</v>
      </c>
      <c r="P62" s="28">
        <f t="shared" si="13"/>
        <v>0</v>
      </c>
      <c r="Q62" s="28">
        <f t="shared" si="13"/>
        <v>0.8300000000000001</v>
      </c>
      <c r="R62" s="28">
        <f t="shared" si="13"/>
        <v>0.65</v>
      </c>
      <c r="S62" s="28">
        <f t="shared" si="13"/>
        <v>0.61</v>
      </c>
      <c r="T62" s="28">
        <f t="shared" si="13"/>
        <v>0.75</v>
      </c>
      <c r="U62" s="28">
        <f t="shared" si="13"/>
        <v>0.72</v>
      </c>
      <c r="V62" s="28">
        <f t="shared" si="13"/>
        <v>0.79</v>
      </c>
      <c r="W62" s="28">
        <f t="shared" si="13"/>
        <v>0.79</v>
      </c>
      <c r="X62" s="28">
        <f t="shared" si="13"/>
        <v>0.72</v>
      </c>
      <c r="Y62" s="28">
        <f t="shared" si="13"/>
        <v>0.79</v>
      </c>
      <c r="Z62" s="28">
        <f t="shared" si="13"/>
        <v>0.79</v>
      </c>
      <c r="AA62" s="28">
        <f t="shared" si="13"/>
        <v>0.75</v>
      </c>
      <c r="AB62" s="28">
        <f t="shared" si="13"/>
        <v>0.75</v>
      </c>
      <c r="AC62" s="28">
        <f t="shared" si="13"/>
        <v>0.85</v>
      </c>
      <c r="AD62" s="28">
        <f t="shared" si="13"/>
        <v>0.73</v>
      </c>
      <c r="AE62" s="28">
        <f t="shared" si="13"/>
        <v>0.61</v>
      </c>
      <c r="AF62" s="28">
        <f t="shared" si="13"/>
        <v>0.76</v>
      </c>
      <c r="AG62" s="28">
        <f t="shared" si="13"/>
        <v>0.76</v>
      </c>
      <c r="AH62" s="28">
        <f t="shared" si="13"/>
        <v>0.88</v>
      </c>
      <c r="AI62" s="28">
        <f t="shared" si="13"/>
        <v>0.85</v>
      </c>
      <c r="AJ62" s="28">
        <f t="shared" si="13"/>
        <v>0.76</v>
      </c>
      <c r="AK62" s="28">
        <f t="shared" si="13"/>
        <v>0.85</v>
      </c>
      <c r="AL62" s="28">
        <f t="shared" si="13"/>
        <v>0.8</v>
      </c>
      <c r="AM62" s="28">
        <f t="shared" si="13"/>
        <v>0.85</v>
      </c>
      <c r="AN62" s="28">
        <f t="shared" si="13"/>
        <v>0.8</v>
      </c>
      <c r="AO62" s="28">
        <f t="shared" si="13"/>
        <v>0.44</v>
      </c>
      <c r="AP62" s="28">
        <f t="shared" si="13"/>
        <v>0.6799999999999999</v>
      </c>
      <c r="AQ62" s="28">
        <f t="shared" si="13"/>
        <v>0.5800000000000001</v>
      </c>
      <c r="AR62" s="28">
        <f t="shared" si="13"/>
        <v>0.72</v>
      </c>
      <c r="AS62" s="28">
        <f t="shared" si="13"/>
        <v>0.6799999999999999</v>
      </c>
      <c r="AT62" s="28">
        <f t="shared" si="13"/>
        <v>0.79</v>
      </c>
      <c r="AU62" s="28">
        <f t="shared" si="13"/>
        <v>0.72</v>
      </c>
      <c r="AV62" s="28">
        <f t="shared" si="13"/>
        <v>0.72</v>
      </c>
      <c r="AW62" s="28">
        <f t="shared" si="13"/>
        <v>0.75</v>
      </c>
      <c r="AX62" s="28">
        <f t="shared" si="13"/>
        <v>0.6799999999999999</v>
      </c>
      <c r="AY62" s="28">
        <f t="shared" si="13"/>
        <v>0.79</v>
      </c>
      <c r="AZ62" s="28">
        <f t="shared" si="13"/>
        <v>0.72</v>
      </c>
      <c r="BA62" s="28">
        <f t="shared" si="13"/>
        <v>0.72</v>
      </c>
      <c r="BB62" s="28">
        <f t="shared" si="13"/>
        <v>0.61</v>
      </c>
      <c r="BC62" s="28">
        <f t="shared" si="13"/>
        <v>0.16</v>
      </c>
      <c r="BD62" s="28">
        <f t="shared" si="13"/>
        <v>0</v>
      </c>
      <c r="BE62" s="29"/>
    </row>
    <row r="63" spans="2:55" ht="11.25">
      <c r="B63" s="1" t="s">
        <v>222</v>
      </c>
      <c r="C63" s="1" t="s">
        <v>223</v>
      </c>
      <c r="D63" s="1" t="s">
        <v>108</v>
      </c>
      <c r="E63" s="1" t="s">
        <v>117</v>
      </c>
      <c r="F63" s="1" t="s">
        <v>118</v>
      </c>
      <c r="G63" s="1" t="s">
        <v>12</v>
      </c>
      <c r="H63" s="1">
        <f>SUM(I63:BC63)</f>
        <v>18.42</v>
      </c>
      <c r="I63" s="1">
        <v>0.77</v>
      </c>
      <c r="J63" s="1">
        <v>0.77</v>
      </c>
      <c r="K63" s="1">
        <v>0.8</v>
      </c>
      <c r="L63" s="1">
        <v>0.77</v>
      </c>
      <c r="M63" s="1">
        <v>0.77</v>
      </c>
      <c r="N63" s="1">
        <v>0.8</v>
      </c>
      <c r="O63" s="1">
        <v>0.77</v>
      </c>
      <c r="P63" s="1">
        <v>0.77</v>
      </c>
      <c r="Q63" s="1">
        <v>0.67</v>
      </c>
      <c r="R63" s="1">
        <v>0.53</v>
      </c>
      <c r="S63" s="1">
        <v>0.5</v>
      </c>
      <c r="T63" s="1">
        <v>0.62</v>
      </c>
      <c r="U63" s="1">
        <v>0.59</v>
      </c>
      <c r="V63" s="1">
        <v>0.64</v>
      </c>
      <c r="W63" s="1">
        <v>0.64</v>
      </c>
      <c r="X63" s="1">
        <v>0.59</v>
      </c>
      <c r="Y63" s="1">
        <v>0.64</v>
      </c>
      <c r="Z63" s="1">
        <v>0.64</v>
      </c>
      <c r="AA63" s="1">
        <v>0.62</v>
      </c>
      <c r="AB63" s="1">
        <v>0.62</v>
      </c>
      <c r="AC63" s="1">
        <v>0.32</v>
      </c>
      <c r="AD63" s="1">
        <v>0.28</v>
      </c>
      <c r="AE63" s="1">
        <v>0.23</v>
      </c>
      <c r="AF63" s="1">
        <v>0.29</v>
      </c>
      <c r="AG63" s="1">
        <v>0.29</v>
      </c>
      <c r="AH63" s="1">
        <v>0.33</v>
      </c>
      <c r="AI63" s="1">
        <v>0.32</v>
      </c>
      <c r="AJ63" s="1">
        <v>0.29</v>
      </c>
      <c r="AK63" s="1">
        <v>0.32</v>
      </c>
      <c r="AL63" s="1">
        <v>0.3</v>
      </c>
      <c r="AM63" s="1">
        <v>0.32</v>
      </c>
      <c r="AN63" s="1">
        <v>0.3</v>
      </c>
      <c r="AO63" s="1">
        <v>0.09</v>
      </c>
      <c r="AP63" s="1">
        <v>0.09</v>
      </c>
      <c r="AQ63" s="1">
        <v>0.07</v>
      </c>
      <c r="AR63" s="1">
        <v>0.09</v>
      </c>
      <c r="AS63" s="1">
        <v>0.09</v>
      </c>
      <c r="AT63" s="1">
        <v>0.1</v>
      </c>
      <c r="AU63" s="1">
        <v>0.09</v>
      </c>
      <c r="AV63" s="1">
        <v>0.09</v>
      </c>
      <c r="AW63" s="1">
        <v>0.1</v>
      </c>
      <c r="AX63" s="1">
        <v>0.09</v>
      </c>
      <c r="AY63" s="1">
        <v>0.1</v>
      </c>
      <c r="AZ63" s="1">
        <v>0.09</v>
      </c>
      <c r="BA63" s="1">
        <v>0.09</v>
      </c>
      <c r="BB63" s="1">
        <v>0.09</v>
      </c>
      <c r="BC63" s="1">
        <v>0.04</v>
      </c>
    </row>
    <row r="64" spans="2:57" s="26" customFormat="1" ht="12">
      <c r="B64" s="26" t="s">
        <v>222</v>
      </c>
      <c r="C64" s="26" t="s">
        <v>223</v>
      </c>
      <c r="G64" s="27" t="str">
        <f>+E63&amp;B63&amp;C63</f>
        <v>BROOKS      subtotal =</v>
      </c>
      <c r="H64" s="28">
        <f>SUM(H63)</f>
        <v>18.42</v>
      </c>
      <c r="I64" s="28">
        <f aca="true" t="shared" si="14" ref="I64:BD64">SUM(I63)</f>
        <v>0.77</v>
      </c>
      <c r="J64" s="28">
        <f t="shared" si="14"/>
        <v>0.77</v>
      </c>
      <c r="K64" s="28">
        <f t="shared" si="14"/>
        <v>0.8</v>
      </c>
      <c r="L64" s="28">
        <f t="shared" si="14"/>
        <v>0.77</v>
      </c>
      <c r="M64" s="28">
        <f t="shared" si="14"/>
        <v>0.77</v>
      </c>
      <c r="N64" s="28">
        <f t="shared" si="14"/>
        <v>0.8</v>
      </c>
      <c r="O64" s="28">
        <f t="shared" si="14"/>
        <v>0.77</v>
      </c>
      <c r="P64" s="28">
        <f t="shared" si="14"/>
        <v>0.77</v>
      </c>
      <c r="Q64" s="28">
        <f t="shared" si="14"/>
        <v>0.67</v>
      </c>
      <c r="R64" s="28">
        <f t="shared" si="14"/>
        <v>0.53</v>
      </c>
      <c r="S64" s="28">
        <f t="shared" si="14"/>
        <v>0.5</v>
      </c>
      <c r="T64" s="28">
        <f t="shared" si="14"/>
        <v>0.62</v>
      </c>
      <c r="U64" s="28">
        <f t="shared" si="14"/>
        <v>0.59</v>
      </c>
      <c r="V64" s="28">
        <f t="shared" si="14"/>
        <v>0.64</v>
      </c>
      <c r="W64" s="28">
        <f t="shared" si="14"/>
        <v>0.64</v>
      </c>
      <c r="X64" s="28">
        <f t="shared" si="14"/>
        <v>0.59</v>
      </c>
      <c r="Y64" s="28">
        <f t="shared" si="14"/>
        <v>0.64</v>
      </c>
      <c r="Z64" s="28">
        <f t="shared" si="14"/>
        <v>0.64</v>
      </c>
      <c r="AA64" s="28">
        <f t="shared" si="14"/>
        <v>0.62</v>
      </c>
      <c r="AB64" s="28">
        <f t="shared" si="14"/>
        <v>0.62</v>
      </c>
      <c r="AC64" s="28">
        <f t="shared" si="14"/>
        <v>0.32</v>
      </c>
      <c r="AD64" s="28">
        <f t="shared" si="14"/>
        <v>0.28</v>
      </c>
      <c r="AE64" s="28">
        <f t="shared" si="14"/>
        <v>0.23</v>
      </c>
      <c r="AF64" s="28">
        <f t="shared" si="14"/>
        <v>0.29</v>
      </c>
      <c r="AG64" s="28">
        <f t="shared" si="14"/>
        <v>0.29</v>
      </c>
      <c r="AH64" s="28">
        <f t="shared" si="14"/>
        <v>0.33</v>
      </c>
      <c r="AI64" s="28">
        <f t="shared" si="14"/>
        <v>0.32</v>
      </c>
      <c r="AJ64" s="28">
        <f t="shared" si="14"/>
        <v>0.29</v>
      </c>
      <c r="AK64" s="28">
        <f t="shared" si="14"/>
        <v>0.32</v>
      </c>
      <c r="AL64" s="28">
        <f t="shared" si="14"/>
        <v>0.3</v>
      </c>
      <c r="AM64" s="28">
        <f t="shared" si="14"/>
        <v>0.32</v>
      </c>
      <c r="AN64" s="28">
        <f t="shared" si="14"/>
        <v>0.3</v>
      </c>
      <c r="AO64" s="28">
        <f t="shared" si="14"/>
        <v>0.09</v>
      </c>
      <c r="AP64" s="28">
        <f t="shared" si="14"/>
        <v>0.09</v>
      </c>
      <c r="AQ64" s="28">
        <f t="shared" si="14"/>
        <v>0.07</v>
      </c>
      <c r="AR64" s="28">
        <f t="shared" si="14"/>
        <v>0.09</v>
      </c>
      <c r="AS64" s="28">
        <f t="shared" si="14"/>
        <v>0.09</v>
      </c>
      <c r="AT64" s="28">
        <f t="shared" si="14"/>
        <v>0.1</v>
      </c>
      <c r="AU64" s="28">
        <f t="shared" si="14"/>
        <v>0.09</v>
      </c>
      <c r="AV64" s="28">
        <f t="shared" si="14"/>
        <v>0.09</v>
      </c>
      <c r="AW64" s="28">
        <f t="shared" si="14"/>
        <v>0.1</v>
      </c>
      <c r="AX64" s="28">
        <f t="shared" si="14"/>
        <v>0.09</v>
      </c>
      <c r="AY64" s="28">
        <f t="shared" si="14"/>
        <v>0.1</v>
      </c>
      <c r="AZ64" s="28">
        <f t="shared" si="14"/>
        <v>0.09</v>
      </c>
      <c r="BA64" s="28">
        <f t="shared" si="14"/>
        <v>0.09</v>
      </c>
      <c r="BB64" s="28">
        <f t="shared" si="14"/>
        <v>0.09</v>
      </c>
      <c r="BC64" s="28">
        <f t="shared" si="14"/>
        <v>0.04</v>
      </c>
      <c r="BD64" s="28">
        <f t="shared" si="14"/>
        <v>0</v>
      </c>
      <c r="BE64" s="29"/>
    </row>
    <row r="65" spans="2:54" ht="11.25">
      <c r="B65" s="1" t="s">
        <v>222</v>
      </c>
      <c r="C65" s="1" t="s">
        <v>223</v>
      </c>
      <c r="D65" s="1" t="s">
        <v>108</v>
      </c>
      <c r="E65" s="1" t="s">
        <v>119</v>
      </c>
      <c r="F65" s="1" t="s">
        <v>120</v>
      </c>
      <c r="G65" s="1" t="s">
        <v>3</v>
      </c>
      <c r="H65" s="1">
        <f>SUM(I65:BC65)</f>
        <v>1.17</v>
      </c>
      <c r="AO65" s="1">
        <v>0.02</v>
      </c>
      <c r="AP65" s="1">
        <v>0.09</v>
      </c>
      <c r="AQ65" s="1">
        <v>0.07</v>
      </c>
      <c r="AR65" s="1">
        <v>0.09</v>
      </c>
      <c r="AS65" s="1">
        <v>0.09</v>
      </c>
      <c r="AT65" s="1">
        <v>0.1</v>
      </c>
      <c r="AU65" s="1">
        <v>0.09</v>
      </c>
      <c r="AV65" s="1">
        <v>0.09</v>
      </c>
      <c r="AW65" s="1">
        <v>0.09</v>
      </c>
      <c r="AX65" s="1">
        <v>0.09</v>
      </c>
      <c r="AY65" s="1">
        <v>0.1</v>
      </c>
      <c r="AZ65" s="1">
        <v>0.09</v>
      </c>
      <c r="BA65" s="1">
        <v>0.09</v>
      </c>
      <c r="BB65" s="1">
        <v>0.07</v>
      </c>
    </row>
    <row r="66" spans="2:40" ht="11.25">
      <c r="B66" s="1" t="s">
        <v>222</v>
      </c>
      <c r="C66" s="1" t="s">
        <v>223</v>
      </c>
      <c r="D66" s="1" t="s">
        <v>108</v>
      </c>
      <c r="E66" s="1" t="s">
        <v>119</v>
      </c>
      <c r="F66" s="1" t="s">
        <v>120</v>
      </c>
      <c r="G66" s="1" t="s">
        <v>2</v>
      </c>
      <c r="H66" s="1">
        <f>SUM(I66:BC66)</f>
        <v>3.3899999999999992</v>
      </c>
      <c r="Q66" s="1">
        <v>0.21</v>
      </c>
      <c r="R66" s="1">
        <v>0.16</v>
      </c>
      <c r="S66" s="1">
        <v>0.15</v>
      </c>
      <c r="T66" s="1">
        <v>0.19</v>
      </c>
      <c r="U66" s="1">
        <v>0.18</v>
      </c>
      <c r="V66" s="1">
        <v>0.2</v>
      </c>
      <c r="W66" s="1">
        <v>0.2</v>
      </c>
      <c r="X66" s="1">
        <v>0.18</v>
      </c>
      <c r="Y66" s="1">
        <v>0.2</v>
      </c>
      <c r="Z66" s="1">
        <v>0.2</v>
      </c>
      <c r="AA66" s="1">
        <v>0.19</v>
      </c>
      <c r="AB66" s="1">
        <v>0.19</v>
      </c>
      <c r="AC66" s="1">
        <v>0.1</v>
      </c>
      <c r="AD66" s="1">
        <v>0.09</v>
      </c>
      <c r="AE66" s="1">
        <v>0.07</v>
      </c>
      <c r="AF66" s="1">
        <v>0.09</v>
      </c>
      <c r="AG66" s="1">
        <v>0.09</v>
      </c>
      <c r="AH66" s="1">
        <v>0.11</v>
      </c>
      <c r="AI66" s="1">
        <v>0.1</v>
      </c>
      <c r="AJ66" s="1">
        <v>0.09</v>
      </c>
      <c r="AK66" s="1">
        <v>0.1</v>
      </c>
      <c r="AL66" s="1">
        <v>0.1</v>
      </c>
      <c r="AM66" s="1">
        <v>0.1</v>
      </c>
      <c r="AN66" s="1">
        <v>0.1</v>
      </c>
    </row>
    <row r="67" spans="2:17" ht="11.25">
      <c r="B67" s="1" t="s">
        <v>222</v>
      </c>
      <c r="C67" s="1" t="s">
        <v>223</v>
      </c>
      <c r="D67" s="1" t="s">
        <v>108</v>
      </c>
      <c r="E67" s="1" t="s">
        <v>119</v>
      </c>
      <c r="F67" s="1" t="s">
        <v>120</v>
      </c>
      <c r="G67" s="1" t="s">
        <v>1</v>
      </c>
      <c r="H67" s="1">
        <f>SUM(I67:BC67)</f>
        <v>7.100000000000001</v>
      </c>
      <c r="I67" s="1">
        <v>1.21</v>
      </c>
      <c r="J67" s="1">
        <v>0.62</v>
      </c>
      <c r="K67" s="1">
        <v>0.49</v>
      </c>
      <c r="L67" s="1">
        <v>0.81</v>
      </c>
      <c r="M67" s="1">
        <v>1.6</v>
      </c>
      <c r="N67" s="1">
        <v>1.63</v>
      </c>
      <c r="O67" s="1">
        <v>0.4</v>
      </c>
      <c r="P67" s="1">
        <v>0.27</v>
      </c>
      <c r="Q67" s="1">
        <v>0.07</v>
      </c>
    </row>
    <row r="68" spans="2:55" ht="11.25">
      <c r="B68" s="1" t="s">
        <v>222</v>
      </c>
      <c r="C68" s="1" t="s">
        <v>223</v>
      </c>
      <c r="D68" s="1" t="s">
        <v>108</v>
      </c>
      <c r="E68" s="1" t="s">
        <v>119</v>
      </c>
      <c r="F68" s="1" t="s">
        <v>120</v>
      </c>
      <c r="G68" s="1" t="s">
        <v>4</v>
      </c>
      <c r="H68" s="1">
        <f>SUM(I68:BC68)</f>
        <v>31.35</v>
      </c>
      <c r="I68" s="1">
        <v>0.33</v>
      </c>
      <c r="J68" s="1">
        <v>0.59</v>
      </c>
      <c r="K68" s="1">
        <v>0.85</v>
      </c>
      <c r="L68" s="1">
        <v>0.58</v>
      </c>
      <c r="M68" s="1">
        <v>0.68</v>
      </c>
      <c r="N68" s="1">
        <v>0.77</v>
      </c>
      <c r="O68" s="1">
        <v>0.34</v>
      </c>
      <c r="P68" s="1">
        <v>0.32</v>
      </c>
      <c r="Q68" s="1">
        <v>0.81</v>
      </c>
      <c r="R68" s="1">
        <v>0.64</v>
      </c>
      <c r="S68" s="1">
        <v>0.6</v>
      </c>
      <c r="T68" s="1">
        <v>0.74</v>
      </c>
      <c r="U68" s="1">
        <v>0.71</v>
      </c>
      <c r="V68" s="1">
        <v>0.78</v>
      </c>
      <c r="W68" s="1">
        <v>0.78</v>
      </c>
      <c r="X68" s="1">
        <v>0.71</v>
      </c>
      <c r="Y68" s="1">
        <v>0.78</v>
      </c>
      <c r="Z68" s="1">
        <v>0.78</v>
      </c>
      <c r="AA68" s="1">
        <v>0.74</v>
      </c>
      <c r="AB68" s="1">
        <v>0.74</v>
      </c>
      <c r="AC68" s="1">
        <v>0.78</v>
      </c>
      <c r="AD68" s="1">
        <v>0.67</v>
      </c>
      <c r="AE68" s="1">
        <v>0.57</v>
      </c>
      <c r="AF68" s="1">
        <v>0.71</v>
      </c>
      <c r="AG68" s="1">
        <v>0.71</v>
      </c>
      <c r="AH68" s="1">
        <v>0.82</v>
      </c>
      <c r="AI68" s="1">
        <v>0.78</v>
      </c>
      <c r="AJ68" s="1">
        <v>0.71</v>
      </c>
      <c r="AK68" s="1">
        <v>0.78</v>
      </c>
      <c r="AL68" s="1">
        <v>0.74</v>
      </c>
      <c r="AM68" s="1">
        <v>0.78</v>
      </c>
      <c r="AN68" s="1">
        <v>0.74</v>
      </c>
      <c r="AO68" s="1">
        <v>0.65</v>
      </c>
      <c r="AP68" s="1">
        <v>0.62</v>
      </c>
      <c r="AQ68" s="1">
        <v>0.53</v>
      </c>
      <c r="AR68" s="1">
        <v>0.65</v>
      </c>
      <c r="AS68" s="1">
        <v>0.62</v>
      </c>
      <c r="AT68" s="1">
        <v>0.71</v>
      </c>
      <c r="AU68" s="1">
        <v>0.65</v>
      </c>
      <c r="AV68" s="1">
        <v>0.65</v>
      </c>
      <c r="AW68" s="1">
        <v>0.68</v>
      </c>
      <c r="AX68" s="1">
        <v>0.62</v>
      </c>
      <c r="AY68" s="1">
        <v>0.71</v>
      </c>
      <c r="AZ68" s="1">
        <v>0.65</v>
      </c>
      <c r="BA68" s="1">
        <v>0.65</v>
      </c>
      <c r="BB68" s="1">
        <v>0.62</v>
      </c>
      <c r="BC68" s="1">
        <v>0.28</v>
      </c>
    </row>
    <row r="69" spans="2:57" s="26" customFormat="1" ht="12">
      <c r="B69" s="26" t="s">
        <v>222</v>
      </c>
      <c r="C69" s="26" t="s">
        <v>223</v>
      </c>
      <c r="G69" s="27" t="str">
        <f>+E68&amp;B68&amp;C68</f>
        <v>BROWN       subtotal =</v>
      </c>
      <c r="H69" s="28">
        <f>SUM(H65:H68)</f>
        <v>43.010000000000005</v>
      </c>
      <c r="I69" s="32">
        <f aca="true" t="shared" si="15" ref="I69:BD69">SUM(I65:I68)</f>
        <v>1.54</v>
      </c>
      <c r="J69" s="32">
        <f t="shared" si="15"/>
        <v>1.21</v>
      </c>
      <c r="K69" s="32">
        <f t="shared" si="15"/>
        <v>1.3399999999999999</v>
      </c>
      <c r="L69" s="32">
        <f t="shared" si="15"/>
        <v>1.3900000000000001</v>
      </c>
      <c r="M69" s="32">
        <f t="shared" si="15"/>
        <v>2.2800000000000002</v>
      </c>
      <c r="N69" s="32">
        <f t="shared" si="15"/>
        <v>2.4</v>
      </c>
      <c r="O69" s="28">
        <f t="shared" si="15"/>
        <v>0.74</v>
      </c>
      <c r="P69" s="28">
        <f t="shared" si="15"/>
        <v>0.5900000000000001</v>
      </c>
      <c r="Q69" s="28">
        <f t="shared" si="15"/>
        <v>1.09</v>
      </c>
      <c r="R69" s="28">
        <f t="shared" si="15"/>
        <v>0.8</v>
      </c>
      <c r="S69" s="28">
        <f t="shared" si="15"/>
        <v>0.75</v>
      </c>
      <c r="T69" s="28">
        <f t="shared" si="15"/>
        <v>0.9299999999999999</v>
      </c>
      <c r="U69" s="28">
        <f t="shared" si="15"/>
        <v>0.8899999999999999</v>
      </c>
      <c r="V69" s="28">
        <f t="shared" si="15"/>
        <v>0.98</v>
      </c>
      <c r="W69" s="28">
        <f t="shared" si="15"/>
        <v>0.98</v>
      </c>
      <c r="X69" s="28">
        <f t="shared" si="15"/>
        <v>0.8899999999999999</v>
      </c>
      <c r="Y69" s="28">
        <f t="shared" si="15"/>
        <v>0.98</v>
      </c>
      <c r="Z69" s="28">
        <f t="shared" si="15"/>
        <v>0.98</v>
      </c>
      <c r="AA69" s="28">
        <f t="shared" si="15"/>
        <v>0.9299999999999999</v>
      </c>
      <c r="AB69" s="28">
        <f t="shared" si="15"/>
        <v>0.9299999999999999</v>
      </c>
      <c r="AC69" s="28">
        <f t="shared" si="15"/>
        <v>0.88</v>
      </c>
      <c r="AD69" s="28">
        <f t="shared" si="15"/>
        <v>0.76</v>
      </c>
      <c r="AE69" s="28">
        <f t="shared" si="15"/>
        <v>0.6399999999999999</v>
      </c>
      <c r="AF69" s="28">
        <f t="shared" si="15"/>
        <v>0.7999999999999999</v>
      </c>
      <c r="AG69" s="28">
        <f t="shared" si="15"/>
        <v>0.7999999999999999</v>
      </c>
      <c r="AH69" s="28">
        <f t="shared" si="15"/>
        <v>0.9299999999999999</v>
      </c>
      <c r="AI69" s="28">
        <f t="shared" si="15"/>
        <v>0.88</v>
      </c>
      <c r="AJ69" s="28">
        <f t="shared" si="15"/>
        <v>0.7999999999999999</v>
      </c>
      <c r="AK69" s="28">
        <f t="shared" si="15"/>
        <v>0.88</v>
      </c>
      <c r="AL69" s="28">
        <f t="shared" si="15"/>
        <v>0.84</v>
      </c>
      <c r="AM69" s="28">
        <f t="shared" si="15"/>
        <v>0.88</v>
      </c>
      <c r="AN69" s="28">
        <f t="shared" si="15"/>
        <v>0.84</v>
      </c>
      <c r="AO69" s="28">
        <f t="shared" si="15"/>
        <v>0.67</v>
      </c>
      <c r="AP69" s="28">
        <f t="shared" si="15"/>
        <v>0.71</v>
      </c>
      <c r="AQ69" s="28">
        <f t="shared" si="15"/>
        <v>0.6000000000000001</v>
      </c>
      <c r="AR69" s="28">
        <f t="shared" si="15"/>
        <v>0.74</v>
      </c>
      <c r="AS69" s="28">
        <f t="shared" si="15"/>
        <v>0.71</v>
      </c>
      <c r="AT69" s="28">
        <f t="shared" si="15"/>
        <v>0.8099999999999999</v>
      </c>
      <c r="AU69" s="28">
        <f t="shared" si="15"/>
        <v>0.74</v>
      </c>
      <c r="AV69" s="28">
        <f t="shared" si="15"/>
        <v>0.74</v>
      </c>
      <c r="AW69" s="28">
        <f t="shared" si="15"/>
        <v>0.77</v>
      </c>
      <c r="AX69" s="28">
        <f t="shared" si="15"/>
        <v>0.71</v>
      </c>
      <c r="AY69" s="28">
        <f t="shared" si="15"/>
        <v>0.8099999999999999</v>
      </c>
      <c r="AZ69" s="28">
        <f t="shared" si="15"/>
        <v>0.74</v>
      </c>
      <c r="BA69" s="28">
        <f t="shared" si="15"/>
        <v>0.74</v>
      </c>
      <c r="BB69" s="28">
        <f t="shared" si="15"/>
        <v>0.69</v>
      </c>
      <c r="BC69" s="28">
        <f t="shared" si="15"/>
        <v>0.28</v>
      </c>
      <c r="BD69" s="28">
        <f t="shared" si="15"/>
        <v>0</v>
      </c>
      <c r="BE69" s="29"/>
    </row>
    <row r="70" spans="2:42" ht="11.25">
      <c r="B70" s="1" t="s">
        <v>222</v>
      </c>
      <c r="C70" s="1" t="s">
        <v>223</v>
      </c>
      <c r="D70" s="1" t="s">
        <v>108</v>
      </c>
      <c r="E70" s="1" t="s">
        <v>121</v>
      </c>
      <c r="F70" s="1" t="s">
        <v>122</v>
      </c>
      <c r="G70" s="1" t="s">
        <v>17</v>
      </c>
      <c r="H70" s="1">
        <f aca="true" t="shared" si="16" ref="H70:H76">SUM(I70:BC70)</f>
        <v>0.27</v>
      </c>
      <c r="R70" s="1">
        <v>0.01</v>
      </c>
      <c r="S70" s="1">
        <v>0.07</v>
      </c>
      <c r="T70" s="1">
        <v>0.09</v>
      </c>
      <c r="U70" s="1">
        <v>0.02</v>
      </c>
      <c r="V70" s="1">
        <v>0.01</v>
      </c>
      <c r="W70" s="1">
        <v>0.01</v>
      </c>
      <c r="X70" s="1">
        <v>0.01</v>
      </c>
      <c r="Y70" s="1">
        <v>0.01</v>
      </c>
      <c r="Z70" s="1">
        <v>0.01</v>
      </c>
      <c r="AA70" s="1">
        <v>0.01</v>
      </c>
      <c r="AB70" s="1">
        <v>0.01</v>
      </c>
      <c r="AC70" s="1">
        <v>0</v>
      </c>
      <c r="AP70" s="1">
        <v>0.01</v>
      </c>
    </row>
    <row r="71" spans="2:52" ht="11.25">
      <c r="B71" s="1" t="s">
        <v>222</v>
      </c>
      <c r="C71" s="1" t="s">
        <v>223</v>
      </c>
      <c r="D71" s="1" t="s">
        <v>108</v>
      </c>
      <c r="E71" s="1" t="s">
        <v>121</v>
      </c>
      <c r="F71" s="1" t="s">
        <v>122</v>
      </c>
      <c r="G71" s="1" t="s">
        <v>19</v>
      </c>
      <c r="H71" s="1">
        <f t="shared" si="16"/>
        <v>0.62</v>
      </c>
      <c r="AY71" s="1">
        <v>0.27</v>
      </c>
      <c r="AZ71" s="1">
        <v>0.35</v>
      </c>
    </row>
    <row r="72" spans="2:42" ht="11.25">
      <c r="B72" s="1" t="s">
        <v>222</v>
      </c>
      <c r="C72" s="1" t="s">
        <v>223</v>
      </c>
      <c r="D72" s="1" t="s">
        <v>108</v>
      </c>
      <c r="E72" s="1" t="s">
        <v>121</v>
      </c>
      <c r="F72" s="1" t="s">
        <v>122</v>
      </c>
      <c r="G72" s="1" t="s">
        <v>15</v>
      </c>
      <c r="H72" s="1">
        <f t="shared" si="16"/>
        <v>0.6799999999999999</v>
      </c>
      <c r="AH72" s="1">
        <v>0.07</v>
      </c>
      <c r="AI72" s="1">
        <v>0.09</v>
      </c>
      <c r="AJ72" s="1">
        <v>0.08</v>
      </c>
      <c r="AK72" s="1">
        <v>0.09</v>
      </c>
      <c r="AL72" s="1">
        <v>0.08</v>
      </c>
      <c r="AM72" s="1">
        <v>0.09</v>
      </c>
      <c r="AN72" s="1">
        <v>0.08</v>
      </c>
      <c r="AO72" s="1">
        <v>0.08</v>
      </c>
      <c r="AP72" s="1">
        <v>0.02</v>
      </c>
    </row>
    <row r="73" spans="2:12" ht="11.25">
      <c r="B73" s="1" t="s">
        <v>222</v>
      </c>
      <c r="C73" s="1" t="s">
        <v>223</v>
      </c>
      <c r="D73" s="1" t="s">
        <v>108</v>
      </c>
      <c r="E73" s="1" t="s">
        <v>121</v>
      </c>
      <c r="F73" s="1" t="s">
        <v>122</v>
      </c>
      <c r="G73" s="1" t="s">
        <v>13</v>
      </c>
      <c r="H73" s="1">
        <f t="shared" si="16"/>
        <v>1.81</v>
      </c>
      <c r="I73" s="1">
        <v>1.34</v>
      </c>
      <c r="J73" s="1">
        <v>0.22</v>
      </c>
      <c r="K73" s="1">
        <v>0.23</v>
      </c>
      <c r="L73" s="1">
        <v>0.02</v>
      </c>
    </row>
    <row r="74" spans="2:14" ht="11.25">
      <c r="B74" s="1" t="s">
        <v>222</v>
      </c>
      <c r="C74" s="1" t="s">
        <v>223</v>
      </c>
      <c r="D74" s="1" t="s">
        <v>108</v>
      </c>
      <c r="E74" s="1" t="s">
        <v>121</v>
      </c>
      <c r="F74" s="1" t="s">
        <v>122</v>
      </c>
      <c r="G74" s="1" t="s">
        <v>18</v>
      </c>
      <c r="H74" s="1">
        <f t="shared" si="16"/>
        <v>3.5799999999999996</v>
      </c>
      <c r="I74" s="1">
        <v>0.59</v>
      </c>
      <c r="J74" s="1">
        <v>0.59</v>
      </c>
      <c r="K74" s="1">
        <v>0.61</v>
      </c>
      <c r="L74" s="1">
        <v>0.59</v>
      </c>
      <c r="M74" s="1">
        <v>0.59</v>
      </c>
      <c r="N74" s="1">
        <v>0.61</v>
      </c>
    </row>
    <row r="75" spans="2:24" ht="11.25">
      <c r="B75" s="1" t="s">
        <v>222</v>
      </c>
      <c r="C75" s="1" t="s">
        <v>223</v>
      </c>
      <c r="D75" s="1" t="s">
        <v>108</v>
      </c>
      <c r="E75" s="1" t="s">
        <v>121</v>
      </c>
      <c r="F75" s="1" t="s">
        <v>122</v>
      </c>
      <c r="G75" s="1" t="s">
        <v>16</v>
      </c>
      <c r="H75" s="1">
        <f t="shared" si="16"/>
        <v>3.6700000000000004</v>
      </c>
      <c r="M75" s="1">
        <v>0.22</v>
      </c>
      <c r="N75" s="1">
        <v>0.35</v>
      </c>
      <c r="O75" s="1">
        <v>0.33</v>
      </c>
      <c r="P75" s="1">
        <v>0.33</v>
      </c>
      <c r="Q75" s="1">
        <v>0.37</v>
      </c>
      <c r="R75" s="1">
        <v>0.29</v>
      </c>
      <c r="S75" s="1">
        <v>0.27</v>
      </c>
      <c r="T75" s="1">
        <v>0.33</v>
      </c>
      <c r="U75" s="1">
        <v>0.32</v>
      </c>
      <c r="V75" s="1">
        <v>0.35</v>
      </c>
      <c r="W75" s="1">
        <v>0.35</v>
      </c>
      <c r="X75" s="1">
        <v>0.16</v>
      </c>
    </row>
    <row r="76" spans="2:43" ht="11.25">
      <c r="B76" s="1" t="s">
        <v>222</v>
      </c>
      <c r="C76" s="1" t="s">
        <v>223</v>
      </c>
      <c r="D76" s="1" t="s">
        <v>108</v>
      </c>
      <c r="E76" s="1" t="s">
        <v>121</v>
      </c>
      <c r="F76" s="1" t="s">
        <v>122</v>
      </c>
      <c r="G76" s="1" t="s">
        <v>14</v>
      </c>
      <c r="H76" s="1">
        <f t="shared" si="16"/>
        <v>7.579999999999997</v>
      </c>
      <c r="I76" s="1">
        <v>0.3</v>
      </c>
      <c r="J76" s="1">
        <v>0.62</v>
      </c>
      <c r="K76" s="1">
        <v>0.39</v>
      </c>
      <c r="L76" s="1">
        <v>0.64</v>
      </c>
      <c r="M76" s="1">
        <v>0.3</v>
      </c>
      <c r="N76" s="1">
        <v>0.31</v>
      </c>
      <c r="O76" s="1">
        <v>0.3</v>
      </c>
      <c r="P76" s="1">
        <v>0.3</v>
      </c>
      <c r="Q76" s="1">
        <v>0.32</v>
      </c>
      <c r="R76" s="1">
        <v>0.25</v>
      </c>
      <c r="S76" s="1">
        <v>0.24</v>
      </c>
      <c r="T76" s="1">
        <v>0.3</v>
      </c>
      <c r="U76" s="1">
        <v>0.39</v>
      </c>
      <c r="V76" s="1">
        <v>0.34</v>
      </c>
      <c r="W76" s="1">
        <v>0.31</v>
      </c>
      <c r="X76" s="1">
        <v>0.28</v>
      </c>
      <c r="Y76" s="1">
        <v>0.31</v>
      </c>
      <c r="Z76" s="1">
        <v>0.31</v>
      </c>
      <c r="AA76" s="1">
        <v>0.3</v>
      </c>
      <c r="AB76" s="1">
        <v>0.3</v>
      </c>
      <c r="AC76" s="1">
        <v>0.51</v>
      </c>
      <c r="AP76" s="1">
        <v>0.14</v>
      </c>
      <c r="AQ76" s="1">
        <v>0.12</v>
      </c>
    </row>
    <row r="77" spans="2:57" s="26" customFormat="1" ht="12">
      <c r="B77" s="26" t="s">
        <v>222</v>
      </c>
      <c r="C77" s="26" t="s">
        <v>223</v>
      </c>
      <c r="G77" s="27" t="str">
        <f>+E76&amp;B76&amp;C76</f>
        <v>CHRZANOWSKI subtotal =</v>
      </c>
      <c r="H77" s="28">
        <f>SUM(H70:H76)</f>
        <v>18.209999999999997</v>
      </c>
      <c r="I77" s="32">
        <f aca="true" t="shared" si="17" ref="I77:BD77">SUM(I70:I76)</f>
        <v>2.23</v>
      </c>
      <c r="J77" s="32">
        <f t="shared" si="17"/>
        <v>1.43</v>
      </c>
      <c r="K77" s="32">
        <f t="shared" si="17"/>
        <v>1.23</v>
      </c>
      <c r="L77" s="32">
        <f t="shared" si="17"/>
        <v>1.25</v>
      </c>
      <c r="M77" s="28">
        <f t="shared" si="17"/>
        <v>1.1099999999999999</v>
      </c>
      <c r="N77" s="32">
        <f t="shared" si="17"/>
        <v>1.27</v>
      </c>
      <c r="O77" s="28">
        <f t="shared" si="17"/>
        <v>0.63</v>
      </c>
      <c r="P77" s="28">
        <f t="shared" si="17"/>
        <v>0.63</v>
      </c>
      <c r="Q77" s="28">
        <f t="shared" si="17"/>
        <v>0.69</v>
      </c>
      <c r="R77" s="28">
        <f t="shared" si="17"/>
        <v>0.55</v>
      </c>
      <c r="S77" s="28">
        <f t="shared" si="17"/>
        <v>0.5800000000000001</v>
      </c>
      <c r="T77" s="28">
        <f t="shared" si="17"/>
        <v>0.72</v>
      </c>
      <c r="U77" s="28">
        <f t="shared" si="17"/>
        <v>0.73</v>
      </c>
      <c r="V77" s="28">
        <f t="shared" si="17"/>
        <v>0.7</v>
      </c>
      <c r="W77" s="28">
        <f t="shared" si="17"/>
        <v>0.6699999999999999</v>
      </c>
      <c r="X77" s="28">
        <f t="shared" si="17"/>
        <v>0.45000000000000007</v>
      </c>
      <c r="Y77" s="28">
        <f t="shared" si="17"/>
        <v>0.32</v>
      </c>
      <c r="Z77" s="28">
        <f t="shared" si="17"/>
        <v>0.32</v>
      </c>
      <c r="AA77" s="28">
        <f t="shared" si="17"/>
        <v>0.31</v>
      </c>
      <c r="AB77" s="28">
        <f t="shared" si="17"/>
        <v>0.31</v>
      </c>
      <c r="AC77" s="28">
        <f t="shared" si="17"/>
        <v>0.51</v>
      </c>
      <c r="AD77" s="28">
        <f t="shared" si="17"/>
        <v>0</v>
      </c>
      <c r="AE77" s="28">
        <f t="shared" si="17"/>
        <v>0</v>
      </c>
      <c r="AF77" s="28">
        <f t="shared" si="17"/>
        <v>0</v>
      </c>
      <c r="AG77" s="28">
        <f t="shared" si="17"/>
        <v>0</v>
      </c>
      <c r="AH77" s="28">
        <f t="shared" si="17"/>
        <v>0.07</v>
      </c>
      <c r="AI77" s="28">
        <f t="shared" si="17"/>
        <v>0.09</v>
      </c>
      <c r="AJ77" s="28">
        <f t="shared" si="17"/>
        <v>0.08</v>
      </c>
      <c r="AK77" s="28">
        <f t="shared" si="17"/>
        <v>0.09</v>
      </c>
      <c r="AL77" s="28">
        <f t="shared" si="17"/>
        <v>0.08</v>
      </c>
      <c r="AM77" s="28">
        <f t="shared" si="17"/>
        <v>0.09</v>
      </c>
      <c r="AN77" s="28">
        <f t="shared" si="17"/>
        <v>0.08</v>
      </c>
      <c r="AO77" s="28">
        <f t="shared" si="17"/>
        <v>0.08</v>
      </c>
      <c r="AP77" s="28">
        <f t="shared" si="17"/>
        <v>0.17</v>
      </c>
      <c r="AQ77" s="28">
        <f t="shared" si="17"/>
        <v>0.12</v>
      </c>
      <c r="AR77" s="28">
        <f t="shared" si="17"/>
        <v>0</v>
      </c>
      <c r="AS77" s="28">
        <f t="shared" si="17"/>
        <v>0</v>
      </c>
      <c r="AT77" s="28">
        <f t="shared" si="17"/>
        <v>0</v>
      </c>
      <c r="AU77" s="28">
        <f t="shared" si="17"/>
        <v>0</v>
      </c>
      <c r="AV77" s="28">
        <f t="shared" si="17"/>
        <v>0</v>
      </c>
      <c r="AW77" s="28">
        <f t="shared" si="17"/>
        <v>0</v>
      </c>
      <c r="AX77" s="28">
        <f t="shared" si="17"/>
        <v>0</v>
      </c>
      <c r="AY77" s="28">
        <f t="shared" si="17"/>
        <v>0.27</v>
      </c>
      <c r="AZ77" s="28">
        <f t="shared" si="17"/>
        <v>0.35</v>
      </c>
      <c r="BA77" s="28">
        <f t="shared" si="17"/>
        <v>0</v>
      </c>
      <c r="BB77" s="28">
        <f t="shared" si="17"/>
        <v>0</v>
      </c>
      <c r="BC77" s="28">
        <f t="shared" si="17"/>
        <v>0</v>
      </c>
      <c r="BD77" s="28">
        <f t="shared" si="17"/>
        <v>0</v>
      </c>
      <c r="BE77" s="29"/>
    </row>
    <row r="78" spans="2:12" ht="11.25">
      <c r="B78" s="1" t="s">
        <v>222</v>
      </c>
      <c r="C78" s="1" t="s">
        <v>223</v>
      </c>
      <c r="D78" s="1" t="s">
        <v>108</v>
      </c>
      <c r="E78" s="1" t="s">
        <v>128</v>
      </c>
      <c r="F78" s="1" t="s">
        <v>129</v>
      </c>
      <c r="G78" s="1" t="s">
        <v>15</v>
      </c>
      <c r="H78" s="1">
        <f>SUM(I78:BC78)</f>
        <v>0.67</v>
      </c>
      <c r="L78" s="1">
        <v>0.67</v>
      </c>
    </row>
    <row r="79" spans="2:10" ht="11.25">
      <c r="B79" s="1" t="s">
        <v>222</v>
      </c>
      <c r="C79" s="1" t="s">
        <v>223</v>
      </c>
      <c r="D79" s="1" t="s">
        <v>108</v>
      </c>
      <c r="E79" s="1" t="s">
        <v>128</v>
      </c>
      <c r="F79" s="1" t="s">
        <v>129</v>
      </c>
      <c r="G79" s="1" t="s">
        <v>16</v>
      </c>
      <c r="H79" s="1">
        <f>SUM(I79:BC79)</f>
        <v>0.77</v>
      </c>
      <c r="I79" s="1">
        <v>0.58</v>
      </c>
      <c r="J79" s="1">
        <v>0.19</v>
      </c>
    </row>
    <row r="80" spans="2:14" ht="11.25">
      <c r="B80" s="1" t="s">
        <v>222</v>
      </c>
      <c r="C80" s="1" t="s">
        <v>223</v>
      </c>
      <c r="D80" s="1" t="s">
        <v>108</v>
      </c>
      <c r="E80" s="1" t="s">
        <v>128</v>
      </c>
      <c r="F80" s="1" t="s">
        <v>129</v>
      </c>
      <c r="G80" s="1" t="s">
        <v>22</v>
      </c>
      <c r="H80" s="1">
        <f>SUM(I80:BC80)</f>
        <v>1.84</v>
      </c>
      <c r="I80" s="1">
        <v>0.23</v>
      </c>
      <c r="J80" s="1">
        <v>0.23</v>
      </c>
      <c r="K80" s="1">
        <v>0.24</v>
      </c>
      <c r="L80" s="1">
        <v>0.5</v>
      </c>
      <c r="M80" s="1">
        <v>0.57</v>
      </c>
      <c r="N80" s="1">
        <v>0.07</v>
      </c>
    </row>
    <row r="81" spans="2:12" ht="11.25">
      <c r="B81" s="1" t="s">
        <v>222</v>
      </c>
      <c r="C81" s="1" t="s">
        <v>223</v>
      </c>
      <c r="D81" s="1" t="s">
        <v>108</v>
      </c>
      <c r="E81" s="1" t="s">
        <v>128</v>
      </c>
      <c r="F81" s="1" t="s">
        <v>129</v>
      </c>
      <c r="G81" s="1" t="s">
        <v>21</v>
      </c>
      <c r="H81" s="1">
        <f>SUM(I81:BC81)</f>
        <v>3.3199999999999994</v>
      </c>
      <c r="I81" s="1">
        <v>1.14</v>
      </c>
      <c r="J81" s="1">
        <v>0.96</v>
      </c>
      <c r="K81" s="1">
        <v>1.01</v>
      </c>
      <c r="L81" s="1">
        <v>0.21</v>
      </c>
    </row>
    <row r="82" spans="2:57" s="26" customFormat="1" ht="12">
      <c r="B82" s="26" t="s">
        <v>222</v>
      </c>
      <c r="C82" s="26" t="s">
        <v>223</v>
      </c>
      <c r="G82" s="27" t="str">
        <f>+E81&amp;B81&amp;C81</f>
        <v>DAHLGREN    subtotal =</v>
      </c>
      <c r="H82" s="28">
        <f>SUM(H78:H81)</f>
        <v>6.6</v>
      </c>
      <c r="I82" s="32">
        <f aca="true" t="shared" si="18" ref="I82:BD82">SUM(I78:I81)</f>
        <v>1.9499999999999997</v>
      </c>
      <c r="J82" s="32">
        <f t="shared" si="18"/>
        <v>1.38</v>
      </c>
      <c r="K82" s="32">
        <f t="shared" si="18"/>
        <v>1.25</v>
      </c>
      <c r="L82" s="32">
        <f t="shared" si="18"/>
        <v>1.38</v>
      </c>
      <c r="M82" s="28">
        <f t="shared" si="18"/>
        <v>0.57</v>
      </c>
      <c r="N82" s="28">
        <f t="shared" si="18"/>
        <v>0.07</v>
      </c>
      <c r="O82" s="28">
        <f t="shared" si="18"/>
        <v>0</v>
      </c>
      <c r="P82" s="28">
        <f t="shared" si="18"/>
        <v>0</v>
      </c>
      <c r="Q82" s="28">
        <f t="shared" si="18"/>
        <v>0</v>
      </c>
      <c r="R82" s="28">
        <f t="shared" si="18"/>
        <v>0</v>
      </c>
      <c r="S82" s="28">
        <f t="shared" si="18"/>
        <v>0</v>
      </c>
      <c r="T82" s="28">
        <f t="shared" si="18"/>
        <v>0</v>
      </c>
      <c r="U82" s="28">
        <f t="shared" si="18"/>
        <v>0</v>
      </c>
      <c r="V82" s="28">
        <f t="shared" si="18"/>
        <v>0</v>
      </c>
      <c r="W82" s="28">
        <f t="shared" si="18"/>
        <v>0</v>
      </c>
      <c r="X82" s="28">
        <f t="shared" si="18"/>
        <v>0</v>
      </c>
      <c r="Y82" s="28">
        <f t="shared" si="18"/>
        <v>0</v>
      </c>
      <c r="Z82" s="28">
        <f t="shared" si="18"/>
        <v>0</v>
      </c>
      <c r="AA82" s="28">
        <f t="shared" si="18"/>
        <v>0</v>
      </c>
      <c r="AB82" s="28">
        <f t="shared" si="18"/>
        <v>0</v>
      </c>
      <c r="AC82" s="28">
        <f t="shared" si="18"/>
        <v>0</v>
      </c>
      <c r="AD82" s="28">
        <f t="shared" si="18"/>
        <v>0</v>
      </c>
      <c r="AE82" s="28">
        <f t="shared" si="18"/>
        <v>0</v>
      </c>
      <c r="AF82" s="28">
        <f t="shared" si="18"/>
        <v>0</v>
      </c>
      <c r="AG82" s="28">
        <f t="shared" si="18"/>
        <v>0</v>
      </c>
      <c r="AH82" s="28">
        <f t="shared" si="18"/>
        <v>0</v>
      </c>
      <c r="AI82" s="28">
        <f t="shared" si="18"/>
        <v>0</v>
      </c>
      <c r="AJ82" s="28">
        <f t="shared" si="18"/>
        <v>0</v>
      </c>
      <c r="AK82" s="28">
        <f t="shared" si="18"/>
        <v>0</v>
      </c>
      <c r="AL82" s="28">
        <f t="shared" si="18"/>
        <v>0</v>
      </c>
      <c r="AM82" s="28">
        <f t="shared" si="18"/>
        <v>0</v>
      </c>
      <c r="AN82" s="28">
        <f t="shared" si="18"/>
        <v>0</v>
      </c>
      <c r="AO82" s="28">
        <f t="shared" si="18"/>
        <v>0</v>
      </c>
      <c r="AP82" s="28">
        <f t="shared" si="18"/>
        <v>0</v>
      </c>
      <c r="AQ82" s="28">
        <f t="shared" si="18"/>
        <v>0</v>
      </c>
      <c r="AR82" s="28">
        <f t="shared" si="18"/>
        <v>0</v>
      </c>
      <c r="AS82" s="28">
        <f t="shared" si="18"/>
        <v>0</v>
      </c>
      <c r="AT82" s="28">
        <f t="shared" si="18"/>
        <v>0</v>
      </c>
      <c r="AU82" s="28">
        <f t="shared" si="18"/>
        <v>0</v>
      </c>
      <c r="AV82" s="28">
        <f t="shared" si="18"/>
        <v>0</v>
      </c>
      <c r="AW82" s="28">
        <f t="shared" si="18"/>
        <v>0</v>
      </c>
      <c r="AX82" s="28">
        <f t="shared" si="18"/>
        <v>0</v>
      </c>
      <c r="AY82" s="28">
        <f t="shared" si="18"/>
        <v>0</v>
      </c>
      <c r="AZ82" s="28">
        <f t="shared" si="18"/>
        <v>0</v>
      </c>
      <c r="BA82" s="28">
        <f t="shared" si="18"/>
        <v>0</v>
      </c>
      <c r="BB82" s="28">
        <f t="shared" si="18"/>
        <v>0</v>
      </c>
      <c r="BC82" s="28">
        <f t="shared" si="18"/>
        <v>0</v>
      </c>
      <c r="BD82" s="28">
        <f t="shared" si="18"/>
        <v>0</v>
      </c>
      <c r="BE82" s="29"/>
    </row>
    <row r="83" spans="2:54" ht="11.25">
      <c r="B83" s="1" t="s">
        <v>222</v>
      </c>
      <c r="C83" s="1" t="s">
        <v>223</v>
      </c>
      <c r="D83" s="1" t="s">
        <v>108</v>
      </c>
      <c r="E83" s="1" t="s">
        <v>136</v>
      </c>
      <c r="F83" s="1" t="s">
        <v>137</v>
      </c>
      <c r="G83" s="1" t="s">
        <v>45</v>
      </c>
      <c r="H83" s="1">
        <f>SUM(I83:BC83)</f>
        <v>12.720000000000006</v>
      </c>
      <c r="I83" s="1">
        <v>0.54</v>
      </c>
      <c r="J83" s="1">
        <v>0.59</v>
      </c>
      <c r="K83" s="1">
        <v>0.08</v>
      </c>
      <c r="L83" s="1">
        <v>0.08</v>
      </c>
      <c r="M83" s="1">
        <v>0.36</v>
      </c>
      <c r="N83" s="1">
        <v>0.52</v>
      </c>
      <c r="O83" s="1">
        <v>0.16</v>
      </c>
      <c r="P83" s="1">
        <v>0.16</v>
      </c>
      <c r="Q83" s="1">
        <v>0.49</v>
      </c>
      <c r="R83" s="1">
        <v>0.18</v>
      </c>
      <c r="S83" s="1">
        <v>0.14</v>
      </c>
      <c r="T83" s="1">
        <v>0.17</v>
      </c>
      <c r="U83" s="1">
        <v>0.17</v>
      </c>
      <c r="V83" s="1">
        <v>0.29</v>
      </c>
      <c r="W83" s="1">
        <v>0.66</v>
      </c>
      <c r="X83" s="1">
        <v>0.7</v>
      </c>
      <c r="Y83" s="1">
        <v>0.56</v>
      </c>
      <c r="Z83" s="1">
        <v>0.56</v>
      </c>
      <c r="AA83" s="1">
        <v>0.86</v>
      </c>
      <c r="AB83" s="1">
        <v>0.96</v>
      </c>
      <c r="AC83" s="1">
        <v>1.01</v>
      </c>
      <c r="AD83" s="1">
        <v>0.86</v>
      </c>
      <c r="AE83" s="1">
        <v>0.27</v>
      </c>
      <c r="AF83" s="1">
        <v>0.26</v>
      </c>
      <c r="AG83" s="1">
        <v>0.26</v>
      </c>
      <c r="AH83" s="1">
        <v>0.27</v>
      </c>
      <c r="AI83" s="1">
        <v>0.18</v>
      </c>
      <c r="AJ83" s="1">
        <v>0.16</v>
      </c>
      <c r="AK83" s="1">
        <v>0.13</v>
      </c>
      <c r="AL83" s="1">
        <v>0.07</v>
      </c>
      <c r="AM83" s="1">
        <v>0.07</v>
      </c>
      <c r="AN83" s="1">
        <v>0.07</v>
      </c>
      <c r="AO83" s="1">
        <v>0.07</v>
      </c>
      <c r="AP83" s="1">
        <v>0.06</v>
      </c>
      <c r="AQ83" s="1">
        <v>0.05</v>
      </c>
      <c r="AR83" s="1">
        <v>0.07</v>
      </c>
      <c r="AS83" s="1">
        <v>0.06</v>
      </c>
      <c r="AT83" s="1">
        <v>0.07</v>
      </c>
      <c r="AU83" s="1">
        <v>0.07</v>
      </c>
      <c r="AV83" s="1">
        <v>0.07</v>
      </c>
      <c r="AW83" s="1">
        <v>0.07</v>
      </c>
      <c r="AX83" s="1">
        <v>0.06</v>
      </c>
      <c r="AY83" s="1">
        <v>0.07</v>
      </c>
      <c r="AZ83" s="1">
        <v>0.07</v>
      </c>
      <c r="BA83" s="1">
        <v>0.07</v>
      </c>
      <c r="BB83" s="1">
        <v>0.02</v>
      </c>
    </row>
    <row r="84" spans="2:57" s="26" customFormat="1" ht="12">
      <c r="B84" s="26" t="s">
        <v>222</v>
      </c>
      <c r="C84" s="26" t="s">
        <v>223</v>
      </c>
      <c r="G84" s="27" t="str">
        <f>+E83&amp;B83&amp;C83</f>
        <v>ELLIS       subtotal =</v>
      </c>
      <c r="H84" s="28">
        <f>SUM(H83)</f>
        <v>12.720000000000006</v>
      </c>
      <c r="I84" s="28">
        <f aca="true" t="shared" si="19" ref="I84:BD84">SUM(I83)</f>
        <v>0.54</v>
      </c>
      <c r="J84" s="28">
        <f t="shared" si="19"/>
        <v>0.59</v>
      </c>
      <c r="K84" s="28">
        <f t="shared" si="19"/>
        <v>0.08</v>
      </c>
      <c r="L84" s="28">
        <f t="shared" si="19"/>
        <v>0.08</v>
      </c>
      <c r="M84" s="28">
        <f t="shared" si="19"/>
        <v>0.36</v>
      </c>
      <c r="N84" s="28">
        <f t="shared" si="19"/>
        <v>0.52</v>
      </c>
      <c r="O84" s="28">
        <f t="shared" si="19"/>
        <v>0.16</v>
      </c>
      <c r="P84" s="28">
        <f t="shared" si="19"/>
        <v>0.16</v>
      </c>
      <c r="Q84" s="28">
        <f t="shared" si="19"/>
        <v>0.49</v>
      </c>
      <c r="R84" s="28">
        <f t="shared" si="19"/>
        <v>0.18</v>
      </c>
      <c r="S84" s="28">
        <f t="shared" si="19"/>
        <v>0.14</v>
      </c>
      <c r="T84" s="28">
        <f t="shared" si="19"/>
        <v>0.17</v>
      </c>
      <c r="U84" s="28">
        <f t="shared" si="19"/>
        <v>0.17</v>
      </c>
      <c r="V84" s="28">
        <f t="shared" si="19"/>
        <v>0.29</v>
      </c>
      <c r="W84" s="28">
        <f t="shared" si="19"/>
        <v>0.66</v>
      </c>
      <c r="X84" s="28">
        <f t="shared" si="19"/>
        <v>0.7</v>
      </c>
      <c r="Y84" s="28">
        <f t="shared" si="19"/>
        <v>0.56</v>
      </c>
      <c r="Z84" s="28">
        <f t="shared" si="19"/>
        <v>0.56</v>
      </c>
      <c r="AA84" s="28">
        <f t="shared" si="19"/>
        <v>0.86</v>
      </c>
      <c r="AB84" s="28">
        <f t="shared" si="19"/>
        <v>0.96</v>
      </c>
      <c r="AC84" s="28">
        <f t="shared" si="19"/>
        <v>1.01</v>
      </c>
      <c r="AD84" s="28">
        <f t="shared" si="19"/>
        <v>0.86</v>
      </c>
      <c r="AE84" s="28">
        <f t="shared" si="19"/>
        <v>0.27</v>
      </c>
      <c r="AF84" s="28">
        <f t="shared" si="19"/>
        <v>0.26</v>
      </c>
      <c r="AG84" s="28">
        <f t="shared" si="19"/>
        <v>0.26</v>
      </c>
      <c r="AH84" s="28">
        <f t="shared" si="19"/>
        <v>0.27</v>
      </c>
      <c r="AI84" s="28">
        <f t="shared" si="19"/>
        <v>0.18</v>
      </c>
      <c r="AJ84" s="28">
        <f t="shared" si="19"/>
        <v>0.16</v>
      </c>
      <c r="AK84" s="28">
        <f t="shared" si="19"/>
        <v>0.13</v>
      </c>
      <c r="AL84" s="28">
        <f t="shared" si="19"/>
        <v>0.07</v>
      </c>
      <c r="AM84" s="28">
        <f t="shared" si="19"/>
        <v>0.07</v>
      </c>
      <c r="AN84" s="28">
        <f t="shared" si="19"/>
        <v>0.07</v>
      </c>
      <c r="AO84" s="28">
        <f t="shared" si="19"/>
        <v>0.07</v>
      </c>
      <c r="AP84" s="28">
        <f t="shared" si="19"/>
        <v>0.06</v>
      </c>
      <c r="AQ84" s="28">
        <f t="shared" si="19"/>
        <v>0.05</v>
      </c>
      <c r="AR84" s="28">
        <f t="shared" si="19"/>
        <v>0.07</v>
      </c>
      <c r="AS84" s="28">
        <f t="shared" si="19"/>
        <v>0.06</v>
      </c>
      <c r="AT84" s="28">
        <f t="shared" si="19"/>
        <v>0.07</v>
      </c>
      <c r="AU84" s="28">
        <f t="shared" si="19"/>
        <v>0.07</v>
      </c>
      <c r="AV84" s="28">
        <f t="shared" si="19"/>
        <v>0.07</v>
      </c>
      <c r="AW84" s="28">
        <f t="shared" si="19"/>
        <v>0.07</v>
      </c>
      <c r="AX84" s="28">
        <f t="shared" si="19"/>
        <v>0.06</v>
      </c>
      <c r="AY84" s="28">
        <f t="shared" si="19"/>
        <v>0.07</v>
      </c>
      <c r="AZ84" s="28">
        <f t="shared" si="19"/>
        <v>0.07</v>
      </c>
      <c r="BA84" s="28">
        <f t="shared" si="19"/>
        <v>0.07</v>
      </c>
      <c r="BB84" s="28">
        <f t="shared" si="19"/>
        <v>0.02</v>
      </c>
      <c r="BC84" s="28">
        <f t="shared" si="19"/>
        <v>0</v>
      </c>
      <c r="BD84" s="28">
        <f t="shared" si="19"/>
        <v>0</v>
      </c>
      <c r="BE84" s="29"/>
    </row>
    <row r="85" spans="2:9" ht="11.25">
      <c r="B85" s="1" t="s">
        <v>222</v>
      </c>
      <c r="C85" s="1" t="s">
        <v>223</v>
      </c>
      <c r="D85" s="1" t="s">
        <v>108</v>
      </c>
      <c r="E85" s="1" t="s">
        <v>139</v>
      </c>
      <c r="F85" s="1" t="s">
        <v>140</v>
      </c>
      <c r="G85" s="1" t="s">
        <v>13</v>
      </c>
      <c r="H85" s="1">
        <f>SUM(I85:BC85)</f>
        <v>0.72</v>
      </c>
      <c r="I85" s="1">
        <v>0.72</v>
      </c>
    </row>
    <row r="86" spans="2:56" ht="12.75">
      <c r="B86" s="1" t="s">
        <v>222</v>
      </c>
      <c r="C86" s="1" t="s">
        <v>223</v>
      </c>
      <c r="D86" s="1" t="s">
        <v>108</v>
      </c>
      <c r="E86" s="1" t="s">
        <v>139</v>
      </c>
      <c r="F86" s="1" t="s">
        <v>140</v>
      </c>
      <c r="G86" s="1" t="s">
        <v>48</v>
      </c>
      <c r="H86" s="1">
        <f>SUM(I86:BC86)</f>
        <v>2.4</v>
      </c>
      <c r="I86" s="71"/>
      <c r="J86" s="71"/>
      <c r="K86" s="71"/>
      <c r="L86" s="71"/>
      <c r="M86" s="71"/>
      <c r="N86" s="71"/>
      <c r="O86" s="71"/>
      <c r="P86" s="71"/>
      <c r="Q86" s="71">
        <v>0.37</v>
      </c>
      <c r="R86" s="71">
        <v>0.29</v>
      </c>
      <c r="S86" s="71">
        <v>0.28</v>
      </c>
      <c r="T86" s="71">
        <v>0.34</v>
      </c>
      <c r="U86" s="71">
        <v>0.32</v>
      </c>
      <c r="V86" s="71">
        <v>0.36</v>
      </c>
      <c r="W86" s="71">
        <v>0.36</v>
      </c>
      <c r="X86" s="71">
        <v>0.08</v>
      </c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</row>
    <row r="87" spans="2:14" ht="11.25">
      <c r="B87" s="1" t="s">
        <v>222</v>
      </c>
      <c r="C87" s="1" t="s">
        <v>223</v>
      </c>
      <c r="D87" s="1" t="s">
        <v>108</v>
      </c>
      <c r="E87" s="1" t="s">
        <v>139</v>
      </c>
      <c r="F87" s="1" t="s">
        <v>140</v>
      </c>
      <c r="G87" s="1" t="s">
        <v>1</v>
      </c>
      <c r="H87" s="1">
        <f>SUM(I87:BC87)</f>
        <v>2.93</v>
      </c>
      <c r="I87" s="1">
        <v>0.53</v>
      </c>
      <c r="J87" s="1">
        <v>0.69</v>
      </c>
      <c r="K87" s="1">
        <v>0.59</v>
      </c>
      <c r="L87" s="1">
        <v>0.05</v>
      </c>
      <c r="M87" s="1">
        <v>0.71</v>
      </c>
      <c r="N87" s="1">
        <v>0.36</v>
      </c>
    </row>
    <row r="88" spans="2:55" ht="11.25">
      <c r="B88" s="1" t="s">
        <v>222</v>
      </c>
      <c r="C88" s="1" t="s">
        <v>223</v>
      </c>
      <c r="D88" s="1" t="s">
        <v>108</v>
      </c>
      <c r="E88" s="1" t="s">
        <v>139</v>
      </c>
      <c r="F88" s="1" t="s">
        <v>140</v>
      </c>
      <c r="G88" s="1" t="s">
        <v>12</v>
      </c>
      <c r="H88" s="1">
        <f>SUM(I88:BC88)</f>
        <v>9.520000000000008</v>
      </c>
      <c r="I88" s="1">
        <v>0.56</v>
      </c>
      <c r="J88" s="1">
        <v>0.56</v>
      </c>
      <c r="K88" s="1">
        <v>0.59</v>
      </c>
      <c r="L88" s="1">
        <v>0.56</v>
      </c>
      <c r="M88" s="1">
        <v>0.56</v>
      </c>
      <c r="N88" s="1">
        <v>0.59</v>
      </c>
      <c r="O88" s="1">
        <v>0.56</v>
      </c>
      <c r="P88" s="1">
        <v>0.56</v>
      </c>
      <c r="Q88" s="1">
        <v>0.34</v>
      </c>
      <c r="R88" s="1">
        <v>0.27</v>
      </c>
      <c r="S88" s="1">
        <v>0.25</v>
      </c>
      <c r="T88" s="1">
        <v>0.31</v>
      </c>
      <c r="U88" s="1">
        <v>0.3</v>
      </c>
      <c r="V88" s="1">
        <v>0.33</v>
      </c>
      <c r="W88" s="1">
        <v>0.33</v>
      </c>
      <c r="X88" s="1">
        <v>0.3</v>
      </c>
      <c r="Y88" s="1">
        <v>0.33</v>
      </c>
      <c r="Z88" s="1">
        <v>0.33</v>
      </c>
      <c r="AA88" s="1">
        <v>0.31</v>
      </c>
      <c r="AB88" s="1">
        <v>0.31</v>
      </c>
      <c r="AC88" s="1">
        <v>0.05</v>
      </c>
      <c r="AD88" s="1">
        <v>0.05</v>
      </c>
      <c r="AE88" s="1">
        <v>0.04</v>
      </c>
      <c r="AF88" s="1">
        <v>0.05</v>
      </c>
      <c r="AG88" s="1">
        <v>0.05</v>
      </c>
      <c r="AH88" s="1">
        <v>0.06</v>
      </c>
      <c r="AI88" s="1">
        <v>0.05</v>
      </c>
      <c r="AJ88" s="1">
        <v>0.05</v>
      </c>
      <c r="AK88" s="1">
        <v>0.05</v>
      </c>
      <c r="AL88" s="1">
        <v>0.05</v>
      </c>
      <c r="AM88" s="1">
        <v>0.05</v>
      </c>
      <c r="AN88" s="1">
        <v>0.05</v>
      </c>
      <c r="AO88" s="1">
        <v>0.05</v>
      </c>
      <c r="AP88" s="1">
        <v>0.04</v>
      </c>
      <c r="AQ88" s="1">
        <v>0.04</v>
      </c>
      <c r="AR88" s="1">
        <v>0.05</v>
      </c>
      <c r="AS88" s="1">
        <v>0.04</v>
      </c>
      <c r="AT88" s="1">
        <v>0.05</v>
      </c>
      <c r="AU88" s="1">
        <v>0.05</v>
      </c>
      <c r="AV88" s="1">
        <v>0.05</v>
      </c>
      <c r="AW88" s="1">
        <v>0.05</v>
      </c>
      <c r="AX88" s="1">
        <v>0.04</v>
      </c>
      <c r="AY88" s="1">
        <v>0.05</v>
      </c>
      <c r="AZ88" s="1">
        <v>0.05</v>
      </c>
      <c r="BA88" s="1">
        <v>0.05</v>
      </c>
      <c r="BB88" s="1">
        <v>0.04</v>
      </c>
      <c r="BC88" s="1">
        <v>0.02</v>
      </c>
    </row>
    <row r="89" spans="2:57" s="26" customFormat="1" ht="12">
      <c r="B89" s="26" t="s">
        <v>222</v>
      </c>
      <c r="C89" s="26" t="s">
        <v>223</v>
      </c>
      <c r="G89" s="27" t="str">
        <f>+E88&amp;B88&amp;C88</f>
        <v>FAN         subtotal =</v>
      </c>
      <c r="H89" s="28">
        <f>SUM(H85:H88)</f>
        <v>15.57000000000001</v>
      </c>
      <c r="I89" s="32">
        <f aca="true" t="shared" si="20" ref="I89:BD89">SUM(I85:I88)</f>
        <v>1.81</v>
      </c>
      <c r="J89" s="32">
        <f t="shared" si="20"/>
        <v>1.25</v>
      </c>
      <c r="K89" s="32">
        <f t="shared" si="20"/>
        <v>1.18</v>
      </c>
      <c r="L89" s="28">
        <f t="shared" si="20"/>
        <v>0.6100000000000001</v>
      </c>
      <c r="M89" s="32">
        <f t="shared" si="20"/>
        <v>1.27</v>
      </c>
      <c r="N89" s="28">
        <f t="shared" si="20"/>
        <v>0.95</v>
      </c>
      <c r="O89" s="28">
        <f t="shared" si="20"/>
        <v>0.56</v>
      </c>
      <c r="P89" s="28">
        <f t="shared" si="20"/>
        <v>0.56</v>
      </c>
      <c r="Q89" s="28">
        <f t="shared" si="20"/>
        <v>0.71</v>
      </c>
      <c r="R89" s="28">
        <f t="shared" si="20"/>
        <v>0.56</v>
      </c>
      <c r="S89" s="28">
        <f t="shared" si="20"/>
        <v>0.53</v>
      </c>
      <c r="T89" s="28">
        <f t="shared" si="20"/>
        <v>0.65</v>
      </c>
      <c r="U89" s="28">
        <f t="shared" si="20"/>
        <v>0.62</v>
      </c>
      <c r="V89" s="28">
        <f t="shared" si="20"/>
        <v>0.69</v>
      </c>
      <c r="W89" s="28">
        <f t="shared" si="20"/>
        <v>0.69</v>
      </c>
      <c r="X89" s="28">
        <f t="shared" si="20"/>
        <v>0.38</v>
      </c>
      <c r="Y89" s="28">
        <f t="shared" si="20"/>
        <v>0.33</v>
      </c>
      <c r="Z89" s="28">
        <f t="shared" si="20"/>
        <v>0.33</v>
      </c>
      <c r="AA89" s="28">
        <f t="shared" si="20"/>
        <v>0.31</v>
      </c>
      <c r="AB89" s="28">
        <f t="shared" si="20"/>
        <v>0.31</v>
      </c>
      <c r="AC89" s="28">
        <f t="shared" si="20"/>
        <v>0.05</v>
      </c>
      <c r="AD89" s="28">
        <f t="shared" si="20"/>
        <v>0.05</v>
      </c>
      <c r="AE89" s="28">
        <f t="shared" si="20"/>
        <v>0.04</v>
      </c>
      <c r="AF89" s="28">
        <f t="shared" si="20"/>
        <v>0.05</v>
      </c>
      <c r="AG89" s="28">
        <f t="shared" si="20"/>
        <v>0.05</v>
      </c>
      <c r="AH89" s="28">
        <f t="shared" si="20"/>
        <v>0.06</v>
      </c>
      <c r="AI89" s="28">
        <f t="shared" si="20"/>
        <v>0.05</v>
      </c>
      <c r="AJ89" s="28">
        <f t="shared" si="20"/>
        <v>0.05</v>
      </c>
      <c r="AK89" s="28">
        <f t="shared" si="20"/>
        <v>0.05</v>
      </c>
      <c r="AL89" s="28">
        <f t="shared" si="20"/>
        <v>0.05</v>
      </c>
      <c r="AM89" s="28">
        <f t="shared" si="20"/>
        <v>0.05</v>
      </c>
      <c r="AN89" s="28">
        <f t="shared" si="20"/>
        <v>0.05</v>
      </c>
      <c r="AO89" s="28">
        <f t="shared" si="20"/>
        <v>0.05</v>
      </c>
      <c r="AP89" s="28">
        <f t="shared" si="20"/>
        <v>0.04</v>
      </c>
      <c r="AQ89" s="28">
        <f t="shared" si="20"/>
        <v>0.04</v>
      </c>
      <c r="AR89" s="28">
        <f t="shared" si="20"/>
        <v>0.05</v>
      </c>
      <c r="AS89" s="28">
        <f t="shared" si="20"/>
        <v>0.04</v>
      </c>
      <c r="AT89" s="28">
        <f t="shared" si="20"/>
        <v>0.05</v>
      </c>
      <c r="AU89" s="28">
        <f t="shared" si="20"/>
        <v>0.05</v>
      </c>
      <c r="AV89" s="28">
        <f t="shared" si="20"/>
        <v>0.05</v>
      </c>
      <c r="AW89" s="28">
        <f t="shared" si="20"/>
        <v>0.05</v>
      </c>
      <c r="AX89" s="28">
        <f t="shared" si="20"/>
        <v>0.04</v>
      </c>
      <c r="AY89" s="28">
        <f t="shared" si="20"/>
        <v>0.05</v>
      </c>
      <c r="AZ89" s="28">
        <f t="shared" si="20"/>
        <v>0.05</v>
      </c>
      <c r="BA89" s="28">
        <f t="shared" si="20"/>
        <v>0.05</v>
      </c>
      <c r="BB89" s="28">
        <f t="shared" si="20"/>
        <v>0.04</v>
      </c>
      <c r="BC89" s="28">
        <f t="shared" si="20"/>
        <v>0.02</v>
      </c>
      <c r="BD89" s="28">
        <f t="shared" si="20"/>
        <v>0</v>
      </c>
      <c r="BE89" s="29"/>
    </row>
    <row r="90" spans="2:55" ht="11.25">
      <c r="B90" s="1" t="s">
        <v>222</v>
      </c>
      <c r="C90" s="1" t="s">
        <v>223</v>
      </c>
      <c r="D90" s="1" t="s">
        <v>108</v>
      </c>
      <c r="E90" s="1" t="s">
        <v>153</v>
      </c>
      <c r="F90" s="1" t="s">
        <v>154</v>
      </c>
      <c r="G90" s="1" t="s">
        <v>26</v>
      </c>
      <c r="H90" s="1">
        <f>SUM(I90:BC90)</f>
        <v>31.980000000000004</v>
      </c>
      <c r="I90" s="1">
        <v>0.78</v>
      </c>
      <c r="J90" s="1">
        <v>0.78</v>
      </c>
      <c r="K90" s="1">
        <v>0.82</v>
      </c>
      <c r="L90" s="1">
        <v>0.78</v>
      </c>
      <c r="M90" s="1">
        <v>0.78</v>
      </c>
      <c r="N90" s="1">
        <v>0.82</v>
      </c>
      <c r="O90" s="1">
        <v>0.78</v>
      </c>
      <c r="P90" s="1">
        <v>0.78</v>
      </c>
      <c r="Q90" s="1">
        <v>0.8</v>
      </c>
      <c r="R90" s="1">
        <v>0.62</v>
      </c>
      <c r="S90" s="1">
        <v>0.59</v>
      </c>
      <c r="T90" s="1">
        <v>0.73</v>
      </c>
      <c r="U90" s="1">
        <v>0.69</v>
      </c>
      <c r="V90" s="1">
        <v>0.76</v>
      </c>
      <c r="W90" s="1">
        <v>0.76</v>
      </c>
      <c r="X90" s="1">
        <v>0.69</v>
      </c>
      <c r="Y90" s="1">
        <v>0.76</v>
      </c>
      <c r="Z90" s="1">
        <v>0.76</v>
      </c>
      <c r="AA90" s="1">
        <v>0.73</v>
      </c>
      <c r="AB90" s="1">
        <v>0.73</v>
      </c>
      <c r="AC90" s="1">
        <v>0.77</v>
      </c>
      <c r="AD90" s="1">
        <v>0.66</v>
      </c>
      <c r="AE90" s="1">
        <v>0.56</v>
      </c>
      <c r="AF90" s="1">
        <v>0.7</v>
      </c>
      <c r="AG90" s="1">
        <v>0.7</v>
      </c>
      <c r="AH90" s="1">
        <v>0.8</v>
      </c>
      <c r="AI90" s="1">
        <v>0.77</v>
      </c>
      <c r="AJ90" s="1">
        <v>0.7</v>
      </c>
      <c r="AK90" s="1">
        <v>0.77</v>
      </c>
      <c r="AL90" s="1">
        <v>0.73</v>
      </c>
      <c r="AM90" s="1">
        <v>0.77</v>
      </c>
      <c r="AN90" s="1">
        <v>0.73</v>
      </c>
      <c r="AO90" s="1">
        <v>0.63</v>
      </c>
      <c r="AP90" s="1">
        <v>0.6</v>
      </c>
      <c r="AQ90" s="1">
        <v>0.51</v>
      </c>
      <c r="AR90" s="1">
        <v>0.63</v>
      </c>
      <c r="AS90" s="1">
        <v>0.6</v>
      </c>
      <c r="AT90" s="1">
        <v>0.69</v>
      </c>
      <c r="AU90" s="1">
        <v>0.63</v>
      </c>
      <c r="AV90" s="1">
        <v>0.63</v>
      </c>
      <c r="AW90" s="1">
        <v>0.66</v>
      </c>
      <c r="AX90" s="1">
        <v>0.6</v>
      </c>
      <c r="AY90" s="1">
        <v>0.69</v>
      </c>
      <c r="AZ90" s="1">
        <v>0.63</v>
      </c>
      <c r="BA90" s="1">
        <v>0.37</v>
      </c>
      <c r="BB90" s="1">
        <v>0.35</v>
      </c>
      <c r="BC90" s="1">
        <v>0.16</v>
      </c>
    </row>
    <row r="91" spans="2:57" s="26" customFormat="1" ht="12">
      <c r="B91" s="26" t="s">
        <v>222</v>
      </c>
      <c r="C91" s="26" t="s">
        <v>223</v>
      </c>
      <c r="G91" s="27" t="str">
        <f>+E90&amp;B90&amp;C90</f>
        <v>HEITZENROED subtotal =</v>
      </c>
      <c r="H91" s="28">
        <f>SUM(H90)</f>
        <v>31.980000000000004</v>
      </c>
      <c r="I91" s="28">
        <f aca="true" t="shared" si="21" ref="I91:BD91">SUM(I90)</f>
        <v>0.78</v>
      </c>
      <c r="J91" s="28">
        <f t="shared" si="21"/>
        <v>0.78</v>
      </c>
      <c r="K91" s="28">
        <f t="shared" si="21"/>
        <v>0.82</v>
      </c>
      <c r="L91" s="28">
        <f t="shared" si="21"/>
        <v>0.78</v>
      </c>
      <c r="M91" s="28">
        <f t="shared" si="21"/>
        <v>0.78</v>
      </c>
      <c r="N91" s="28">
        <f t="shared" si="21"/>
        <v>0.82</v>
      </c>
      <c r="O91" s="28">
        <f t="shared" si="21"/>
        <v>0.78</v>
      </c>
      <c r="P91" s="28">
        <f t="shared" si="21"/>
        <v>0.78</v>
      </c>
      <c r="Q91" s="28">
        <f t="shared" si="21"/>
        <v>0.8</v>
      </c>
      <c r="R91" s="28">
        <f t="shared" si="21"/>
        <v>0.62</v>
      </c>
      <c r="S91" s="28">
        <f t="shared" si="21"/>
        <v>0.59</v>
      </c>
      <c r="T91" s="28">
        <f t="shared" si="21"/>
        <v>0.73</v>
      </c>
      <c r="U91" s="28">
        <f t="shared" si="21"/>
        <v>0.69</v>
      </c>
      <c r="V91" s="28">
        <f t="shared" si="21"/>
        <v>0.76</v>
      </c>
      <c r="W91" s="28">
        <f t="shared" si="21"/>
        <v>0.76</v>
      </c>
      <c r="X91" s="28">
        <f t="shared" si="21"/>
        <v>0.69</v>
      </c>
      <c r="Y91" s="28">
        <f t="shared" si="21"/>
        <v>0.76</v>
      </c>
      <c r="Z91" s="28">
        <f t="shared" si="21"/>
        <v>0.76</v>
      </c>
      <c r="AA91" s="28">
        <f t="shared" si="21"/>
        <v>0.73</v>
      </c>
      <c r="AB91" s="28">
        <f t="shared" si="21"/>
        <v>0.73</v>
      </c>
      <c r="AC91" s="28">
        <f t="shared" si="21"/>
        <v>0.77</v>
      </c>
      <c r="AD91" s="28">
        <f t="shared" si="21"/>
        <v>0.66</v>
      </c>
      <c r="AE91" s="28">
        <f t="shared" si="21"/>
        <v>0.56</v>
      </c>
      <c r="AF91" s="28">
        <f t="shared" si="21"/>
        <v>0.7</v>
      </c>
      <c r="AG91" s="28">
        <f t="shared" si="21"/>
        <v>0.7</v>
      </c>
      <c r="AH91" s="28">
        <f t="shared" si="21"/>
        <v>0.8</v>
      </c>
      <c r="AI91" s="28">
        <f t="shared" si="21"/>
        <v>0.77</v>
      </c>
      <c r="AJ91" s="28">
        <f t="shared" si="21"/>
        <v>0.7</v>
      </c>
      <c r="AK91" s="28">
        <f t="shared" si="21"/>
        <v>0.77</v>
      </c>
      <c r="AL91" s="28">
        <f t="shared" si="21"/>
        <v>0.73</v>
      </c>
      <c r="AM91" s="28">
        <f t="shared" si="21"/>
        <v>0.77</v>
      </c>
      <c r="AN91" s="28">
        <f t="shared" si="21"/>
        <v>0.73</v>
      </c>
      <c r="AO91" s="28">
        <f t="shared" si="21"/>
        <v>0.63</v>
      </c>
      <c r="AP91" s="28">
        <f t="shared" si="21"/>
        <v>0.6</v>
      </c>
      <c r="AQ91" s="28">
        <f t="shared" si="21"/>
        <v>0.51</v>
      </c>
      <c r="AR91" s="28">
        <f t="shared" si="21"/>
        <v>0.63</v>
      </c>
      <c r="AS91" s="28">
        <f t="shared" si="21"/>
        <v>0.6</v>
      </c>
      <c r="AT91" s="28">
        <f t="shared" si="21"/>
        <v>0.69</v>
      </c>
      <c r="AU91" s="28">
        <f t="shared" si="21"/>
        <v>0.63</v>
      </c>
      <c r="AV91" s="28">
        <f t="shared" si="21"/>
        <v>0.63</v>
      </c>
      <c r="AW91" s="28">
        <f t="shared" si="21"/>
        <v>0.66</v>
      </c>
      <c r="AX91" s="28">
        <f t="shared" si="21"/>
        <v>0.6</v>
      </c>
      <c r="AY91" s="28">
        <f t="shared" si="21"/>
        <v>0.69</v>
      </c>
      <c r="AZ91" s="28">
        <f t="shared" si="21"/>
        <v>0.63</v>
      </c>
      <c r="BA91" s="28">
        <f t="shared" si="21"/>
        <v>0.37</v>
      </c>
      <c r="BB91" s="28">
        <f t="shared" si="21"/>
        <v>0.35</v>
      </c>
      <c r="BC91" s="28">
        <f t="shared" si="21"/>
        <v>0.16</v>
      </c>
      <c r="BD91" s="28">
        <f t="shared" si="21"/>
        <v>0</v>
      </c>
      <c r="BE91" s="29"/>
    </row>
    <row r="92" spans="2:9" ht="11.25">
      <c r="B92" s="1" t="s">
        <v>222</v>
      </c>
      <c r="C92" s="1" t="s">
        <v>223</v>
      </c>
      <c r="D92" s="1" t="s">
        <v>108</v>
      </c>
      <c r="E92" s="1" t="s">
        <v>162</v>
      </c>
      <c r="F92" s="1" t="s">
        <v>163</v>
      </c>
      <c r="G92" s="1" t="s">
        <v>13</v>
      </c>
      <c r="H92" s="1">
        <f>SUM(I92:BC92)</f>
        <v>0.46</v>
      </c>
      <c r="I92" s="1">
        <v>0.46</v>
      </c>
    </row>
    <row r="93" spans="2:17" ht="11.25">
      <c r="B93" s="1" t="s">
        <v>222</v>
      </c>
      <c r="C93" s="1" t="s">
        <v>223</v>
      </c>
      <c r="D93" s="1" t="s">
        <v>108</v>
      </c>
      <c r="E93" s="1" t="s">
        <v>162</v>
      </c>
      <c r="F93" s="1" t="s">
        <v>163</v>
      </c>
      <c r="G93" s="1" t="s">
        <v>27</v>
      </c>
      <c r="H93" s="1">
        <f>SUM(I93:BC93)</f>
        <v>2.19</v>
      </c>
      <c r="I93" s="1">
        <v>0.24</v>
      </c>
      <c r="J93" s="1">
        <v>0.24</v>
      </c>
      <c r="K93" s="1">
        <v>0.25</v>
      </c>
      <c r="L93" s="1">
        <v>0.24</v>
      </c>
      <c r="M93" s="1">
        <v>0.24</v>
      </c>
      <c r="N93" s="1">
        <v>0.25</v>
      </c>
      <c r="O93" s="1">
        <v>0.24</v>
      </c>
      <c r="P93" s="1">
        <v>0.24</v>
      </c>
      <c r="Q93" s="1">
        <v>0.25</v>
      </c>
    </row>
    <row r="94" spans="2:13" ht="11.25">
      <c r="B94" s="1" t="s">
        <v>222</v>
      </c>
      <c r="C94" s="1" t="s">
        <v>223</v>
      </c>
      <c r="D94" s="1" t="s">
        <v>108</v>
      </c>
      <c r="E94" s="1" t="s">
        <v>162</v>
      </c>
      <c r="F94" s="1" t="s">
        <v>163</v>
      </c>
      <c r="G94" s="1" t="s">
        <v>16</v>
      </c>
      <c r="H94" s="1">
        <f>SUM(I94:BC94)</f>
        <v>3.25</v>
      </c>
      <c r="I94" s="1">
        <v>0.66</v>
      </c>
      <c r="J94" s="1">
        <v>1.28</v>
      </c>
      <c r="K94" s="1">
        <v>0.68</v>
      </c>
      <c r="L94" s="1">
        <v>0.48</v>
      </c>
      <c r="M94" s="1">
        <v>0.15</v>
      </c>
    </row>
    <row r="95" spans="2:48" ht="11.25">
      <c r="B95" s="1" t="s">
        <v>222</v>
      </c>
      <c r="C95" s="1" t="s">
        <v>223</v>
      </c>
      <c r="D95" s="1" t="s">
        <v>108</v>
      </c>
      <c r="E95" s="1" t="s">
        <v>162</v>
      </c>
      <c r="F95" s="1" t="s">
        <v>163</v>
      </c>
      <c r="G95" s="1" t="s">
        <v>31</v>
      </c>
      <c r="H95" s="1">
        <f>SUM(I95:BC95)</f>
        <v>4.999999999999999</v>
      </c>
      <c r="AC95" s="1">
        <v>0.29</v>
      </c>
      <c r="AD95" s="1">
        <v>0.27</v>
      </c>
      <c r="AE95" s="1">
        <v>0.51</v>
      </c>
      <c r="AF95" s="1">
        <v>0.64</v>
      </c>
      <c r="AG95" s="1">
        <v>0.15</v>
      </c>
      <c r="AH95" s="1">
        <v>0.29</v>
      </c>
      <c r="AI95" s="1">
        <v>0.7</v>
      </c>
      <c r="AJ95" s="1">
        <v>0.34</v>
      </c>
      <c r="AO95" s="1">
        <v>0.41</v>
      </c>
      <c r="AP95" s="1">
        <v>0.39</v>
      </c>
      <c r="AQ95" s="1">
        <v>0.33</v>
      </c>
      <c r="AR95" s="1">
        <v>0.14</v>
      </c>
      <c r="AU95" s="1">
        <v>0.35</v>
      </c>
      <c r="AV95" s="1">
        <v>0.19</v>
      </c>
    </row>
    <row r="96" spans="2:57" s="26" customFormat="1" ht="12">
      <c r="B96" s="26" t="s">
        <v>222</v>
      </c>
      <c r="C96" s="26" t="s">
        <v>223</v>
      </c>
      <c r="G96" s="27" t="str">
        <f>+E95&amp;B95&amp;C95</f>
        <v>KALISH      subtotal =</v>
      </c>
      <c r="H96" s="28">
        <f>SUM(H92:H95)</f>
        <v>10.899999999999999</v>
      </c>
      <c r="I96" s="32">
        <f aca="true" t="shared" si="22" ref="I96:BD96">SUM(I92:I95)</f>
        <v>1.3599999999999999</v>
      </c>
      <c r="J96" s="32">
        <f t="shared" si="22"/>
        <v>1.52</v>
      </c>
      <c r="K96" s="28">
        <f t="shared" si="22"/>
        <v>0.93</v>
      </c>
      <c r="L96" s="28">
        <f t="shared" si="22"/>
        <v>0.72</v>
      </c>
      <c r="M96" s="28">
        <f t="shared" si="22"/>
        <v>0.39</v>
      </c>
      <c r="N96" s="28">
        <f t="shared" si="22"/>
        <v>0.25</v>
      </c>
      <c r="O96" s="28">
        <f t="shared" si="22"/>
        <v>0.24</v>
      </c>
      <c r="P96" s="28">
        <f t="shared" si="22"/>
        <v>0.24</v>
      </c>
      <c r="Q96" s="28">
        <f t="shared" si="22"/>
        <v>0.25</v>
      </c>
      <c r="R96" s="28">
        <f t="shared" si="22"/>
        <v>0</v>
      </c>
      <c r="S96" s="28">
        <f t="shared" si="22"/>
        <v>0</v>
      </c>
      <c r="T96" s="28">
        <f t="shared" si="22"/>
        <v>0</v>
      </c>
      <c r="U96" s="28">
        <f t="shared" si="22"/>
        <v>0</v>
      </c>
      <c r="V96" s="28">
        <f t="shared" si="22"/>
        <v>0</v>
      </c>
      <c r="W96" s="28">
        <f t="shared" si="22"/>
        <v>0</v>
      </c>
      <c r="X96" s="28">
        <f t="shared" si="22"/>
        <v>0</v>
      </c>
      <c r="Y96" s="28">
        <f t="shared" si="22"/>
        <v>0</v>
      </c>
      <c r="Z96" s="28">
        <f t="shared" si="22"/>
        <v>0</v>
      </c>
      <c r="AA96" s="28">
        <f t="shared" si="22"/>
        <v>0</v>
      </c>
      <c r="AB96" s="28">
        <f t="shared" si="22"/>
        <v>0</v>
      </c>
      <c r="AC96" s="28">
        <f t="shared" si="22"/>
        <v>0.29</v>
      </c>
      <c r="AD96" s="28">
        <f t="shared" si="22"/>
        <v>0.27</v>
      </c>
      <c r="AE96" s="28">
        <f t="shared" si="22"/>
        <v>0.51</v>
      </c>
      <c r="AF96" s="28">
        <f t="shared" si="22"/>
        <v>0.64</v>
      </c>
      <c r="AG96" s="28">
        <f t="shared" si="22"/>
        <v>0.15</v>
      </c>
      <c r="AH96" s="28">
        <f t="shared" si="22"/>
        <v>0.29</v>
      </c>
      <c r="AI96" s="28">
        <f t="shared" si="22"/>
        <v>0.7</v>
      </c>
      <c r="AJ96" s="28">
        <f t="shared" si="22"/>
        <v>0.34</v>
      </c>
      <c r="AK96" s="28">
        <f t="shared" si="22"/>
        <v>0</v>
      </c>
      <c r="AL96" s="28">
        <f t="shared" si="22"/>
        <v>0</v>
      </c>
      <c r="AM96" s="28">
        <f t="shared" si="22"/>
        <v>0</v>
      </c>
      <c r="AN96" s="28">
        <f t="shared" si="22"/>
        <v>0</v>
      </c>
      <c r="AO96" s="28">
        <f t="shared" si="22"/>
        <v>0.41</v>
      </c>
      <c r="AP96" s="28">
        <f t="shared" si="22"/>
        <v>0.39</v>
      </c>
      <c r="AQ96" s="28">
        <f t="shared" si="22"/>
        <v>0.33</v>
      </c>
      <c r="AR96" s="28">
        <f t="shared" si="22"/>
        <v>0.14</v>
      </c>
      <c r="AS96" s="28">
        <f t="shared" si="22"/>
        <v>0</v>
      </c>
      <c r="AT96" s="28">
        <f t="shared" si="22"/>
        <v>0</v>
      </c>
      <c r="AU96" s="28">
        <f t="shared" si="22"/>
        <v>0.35</v>
      </c>
      <c r="AV96" s="28">
        <f t="shared" si="22"/>
        <v>0.19</v>
      </c>
      <c r="AW96" s="28">
        <f t="shared" si="22"/>
        <v>0</v>
      </c>
      <c r="AX96" s="28">
        <f t="shared" si="22"/>
        <v>0</v>
      </c>
      <c r="AY96" s="28">
        <f t="shared" si="22"/>
        <v>0</v>
      </c>
      <c r="AZ96" s="28">
        <f t="shared" si="22"/>
        <v>0</v>
      </c>
      <c r="BA96" s="28">
        <f t="shared" si="22"/>
        <v>0</v>
      </c>
      <c r="BB96" s="28">
        <f t="shared" si="22"/>
        <v>0</v>
      </c>
      <c r="BC96" s="28">
        <f t="shared" si="22"/>
        <v>0</v>
      </c>
      <c r="BD96" s="28">
        <f t="shared" si="22"/>
        <v>0</v>
      </c>
      <c r="BE96" s="29"/>
    </row>
    <row r="97" spans="2:38" ht="11.25">
      <c r="B97" s="1" t="s">
        <v>222</v>
      </c>
      <c r="C97" s="1" t="s">
        <v>223</v>
      </c>
      <c r="D97" s="1" t="s">
        <v>108</v>
      </c>
      <c r="E97" s="1" t="s">
        <v>190</v>
      </c>
      <c r="F97" s="1" t="s">
        <v>191</v>
      </c>
      <c r="G97" s="1" t="s">
        <v>2</v>
      </c>
      <c r="H97" s="1">
        <f>SUM(I97:BC97)</f>
        <v>13.75</v>
      </c>
      <c r="I97" s="1">
        <v>0.48</v>
      </c>
      <c r="J97" s="1">
        <v>0.48</v>
      </c>
      <c r="K97" s="1">
        <v>0.51</v>
      </c>
      <c r="L97" s="1">
        <v>0.48</v>
      </c>
      <c r="M97" s="1">
        <v>0.48</v>
      </c>
      <c r="N97" s="1">
        <v>0.51</v>
      </c>
      <c r="O97" s="1">
        <v>0.48</v>
      </c>
      <c r="P97" s="1">
        <v>0.48</v>
      </c>
      <c r="Q97" s="1">
        <v>0.51</v>
      </c>
      <c r="R97" s="1">
        <v>0.4</v>
      </c>
      <c r="S97" s="1">
        <v>0.38</v>
      </c>
      <c r="T97" s="1">
        <v>0.46</v>
      </c>
      <c r="U97" s="1">
        <v>0.44</v>
      </c>
      <c r="V97" s="1">
        <v>0.49</v>
      </c>
      <c r="W97" s="1">
        <v>0.49</v>
      </c>
      <c r="X97" s="1">
        <v>0.44</v>
      </c>
      <c r="Y97" s="1">
        <v>0.49</v>
      </c>
      <c r="Z97" s="1">
        <v>0.49</v>
      </c>
      <c r="AA97" s="1">
        <v>0.46</v>
      </c>
      <c r="AB97" s="1">
        <v>0.46</v>
      </c>
      <c r="AC97" s="1">
        <v>0.49</v>
      </c>
      <c r="AD97" s="1">
        <v>0.42</v>
      </c>
      <c r="AE97" s="1">
        <v>0.35</v>
      </c>
      <c r="AF97" s="1">
        <v>0.44</v>
      </c>
      <c r="AG97" s="1">
        <v>0.44</v>
      </c>
      <c r="AH97" s="1">
        <v>0.51</v>
      </c>
      <c r="AI97" s="1">
        <v>0.49</v>
      </c>
      <c r="AJ97" s="1">
        <v>0.44</v>
      </c>
      <c r="AK97" s="1">
        <v>0.49</v>
      </c>
      <c r="AL97" s="1">
        <v>0.27</v>
      </c>
    </row>
    <row r="98" spans="2:57" s="26" customFormat="1" ht="12">
      <c r="B98" s="26" t="s">
        <v>222</v>
      </c>
      <c r="C98" s="26" t="s">
        <v>223</v>
      </c>
      <c r="G98" s="27" t="str">
        <f>+E97&amp;B97&amp;C97</f>
        <v>PRINISKI    subtotal =</v>
      </c>
      <c r="H98" s="28">
        <f>SUM(H97)</f>
        <v>13.75</v>
      </c>
      <c r="I98" s="28">
        <f aca="true" t="shared" si="23" ref="I98:BD98">SUM(I97)</f>
        <v>0.48</v>
      </c>
      <c r="J98" s="28">
        <f t="shared" si="23"/>
        <v>0.48</v>
      </c>
      <c r="K98" s="28">
        <f t="shared" si="23"/>
        <v>0.51</v>
      </c>
      <c r="L98" s="28">
        <f t="shared" si="23"/>
        <v>0.48</v>
      </c>
      <c r="M98" s="28">
        <f t="shared" si="23"/>
        <v>0.48</v>
      </c>
      <c r="N98" s="28">
        <f t="shared" si="23"/>
        <v>0.51</v>
      </c>
      <c r="O98" s="28">
        <f t="shared" si="23"/>
        <v>0.48</v>
      </c>
      <c r="P98" s="28">
        <f t="shared" si="23"/>
        <v>0.48</v>
      </c>
      <c r="Q98" s="28">
        <f t="shared" si="23"/>
        <v>0.51</v>
      </c>
      <c r="R98" s="28">
        <f t="shared" si="23"/>
        <v>0.4</v>
      </c>
      <c r="S98" s="28">
        <f t="shared" si="23"/>
        <v>0.38</v>
      </c>
      <c r="T98" s="28">
        <f t="shared" si="23"/>
        <v>0.46</v>
      </c>
      <c r="U98" s="28">
        <f t="shared" si="23"/>
        <v>0.44</v>
      </c>
      <c r="V98" s="28">
        <f t="shared" si="23"/>
        <v>0.49</v>
      </c>
      <c r="W98" s="28">
        <f t="shared" si="23"/>
        <v>0.49</v>
      </c>
      <c r="X98" s="28">
        <f t="shared" si="23"/>
        <v>0.44</v>
      </c>
      <c r="Y98" s="28">
        <f t="shared" si="23"/>
        <v>0.49</v>
      </c>
      <c r="Z98" s="28">
        <f t="shared" si="23"/>
        <v>0.49</v>
      </c>
      <c r="AA98" s="28">
        <f t="shared" si="23"/>
        <v>0.46</v>
      </c>
      <c r="AB98" s="28">
        <f t="shared" si="23"/>
        <v>0.46</v>
      </c>
      <c r="AC98" s="28">
        <f t="shared" si="23"/>
        <v>0.49</v>
      </c>
      <c r="AD98" s="28">
        <f t="shared" si="23"/>
        <v>0.42</v>
      </c>
      <c r="AE98" s="28">
        <f t="shared" si="23"/>
        <v>0.35</v>
      </c>
      <c r="AF98" s="28">
        <f t="shared" si="23"/>
        <v>0.44</v>
      </c>
      <c r="AG98" s="28">
        <f t="shared" si="23"/>
        <v>0.44</v>
      </c>
      <c r="AH98" s="28">
        <f t="shared" si="23"/>
        <v>0.51</v>
      </c>
      <c r="AI98" s="28">
        <f t="shared" si="23"/>
        <v>0.49</v>
      </c>
      <c r="AJ98" s="28">
        <f t="shared" si="23"/>
        <v>0.44</v>
      </c>
      <c r="AK98" s="28">
        <f t="shared" si="23"/>
        <v>0.49</v>
      </c>
      <c r="AL98" s="28">
        <f t="shared" si="23"/>
        <v>0.27</v>
      </c>
      <c r="AM98" s="28">
        <f t="shared" si="23"/>
        <v>0</v>
      </c>
      <c r="AN98" s="28">
        <f t="shared" si="23"/>
        <v>0</v>
      </c>
      <c r="AO98" s="28">
        <f t="shared" si="23"/>
        <v>0</v>
      </c>
      <c r="AP98" s="28">
        <f t="shared" si="23"/>
        <v>0</v>
      </c>
      <c r="AQ98" s="28">
        <f t="shared" si="23"/>
        <v>0</v>
      </c>
      <c r="AR98" s="28">
        <f t="shared" si="23"/>
        <v>0</v>
      </c>
      <c r="AS98" s="28">
        <f t="shared" si="23"/>
        <v>0</v>
      </c>
      <c r="AT98" s="28">
        <f t="shared" si="23"/>
        <v>0</v>
      </c>
      <c r="AU98" s="28">
        <f t="shared" si="23"/>
        <v>0</v>
      </c>
      <c r="AV98" s="28">
        <f t="shared" si="23"/>
        <v>0</v>
      </c>
      <c r="AW98" s="28">
        <f t="shared" si="23"/>
        <v>0</v>
      </c>
      <c r="AX98" s="28">
        <f t="shared" si="23"/>
        <v>0</v>
      </c>
      <c r="AY98" s="28">
        <f t="shared" si="23"/>
        <v>0</v>
      </c>
      <c r="AZ98" s="28">
        <f t="shared" si="23"/>
        <v>0</v>
      </c>
      <c r="BA98" s="28">
        <f t="shared" si="23"/>
        <v>0</v>
      </c>
      <c r="BB98" s="28">
        <f t="shared" si="23"/>
        <v>0</v>
      </c>
      <c r="BC98" s="28">
        <f t="shared" si="23"/>
        <v>0</v>
      </c>
      <c r="BD98" s="28">
        <f t="shared" si="23"/>
        <v>0</v>
      </c>
      <c r="BE98" s="29"/>
    </row>
    <row r="99" spans="2:14" ht="11.25">
      <c r="B99" s="1" t="s">
        <v>222</v>
      </c>
      <c r="C99" s="1" t="s">
        <v>223</v>
      </c>
      <c r="D99" s="1" t="s">
        <v>108</v>
      </c>
      <c r="E99" s="1" t="s">
        <v>192</v>
      </c>
      <c r="F99" s="1" t="s">
        <v>193</v>
      </c>
      <c r="G99" s="1" t="s">
        <v>18</v>
      </c>
      <c r="H99" s="1">
        <f>SUM(I99:BC99)</f>
        <v>2.8</v>
      </c>
      <c r="I99" s="1">
        <v>0.46</v>
      </c>
      <c r="J99" s="1">
        <v>0.46</v>
      </c>
      <c r="K99" s="1">
        <v>0.48</v>
      </c>
      <c r="L99" s="1">
        <v>0.46</v>
      </c>
      <c r="M99" s="1">
        <v>0.46</v>
      </c>
      <c r="N99" s="1">
        <v>0.48</v>
      </c>
    </row>
    <row r="100" spans="2:42" ht="11.25">
      <c r="B100" s="1" t="s">
        <v>222</v>
      </c>
      <c r="C100" s="1" t="s">
        <v>223</v>
      </c>
      <c r="D100" s="1" t="s">
        <v>108</v>
      </c>
      <c r="E100" s="1" t="s">
        <v>192</v>
      </c>
      <c r="F100" s="1" t="s">
        <v>193</v>
      </c>
      <c r="G100" s="1" t="s">
        <v>49</v>
      </c>
      <c r="H100" s="1">
        <f>SUM(I100:BC100)</f>
        <v>3.530000000000001</v>
      </c>
      <c r="I100" s="1">
        <v>0.04</v>
      </c>
      <c r="J100" s="1">
        <v>0.04</v>
      </c>
      <c r="K100" s="1">
        <v>0.04</v>
      </c>
      <c r="L100" s="1">
        <v>0.04</v>
      </c>
      <c r="M100" s="1">
        <v>0.04</v>
      </c>
      <c r="N100" s="1">
        <v>0.04</v>
      </c>
      <c r="O100" s="1">
        <v>0.04</v>
      </c>
      <c r="P100" s="1">
        <v>0.04</v>
      </c>
      <c r="Q100" s="1">
        <v>0.04</v>
      </c>
      <c r="R100" s="1">
        <v>0.03</v>
      </c>
      <c r="S100" s="1">
        <v>0.03</v>
      </c>
      <c r="T100" s="1">
        <v>0.04</v>
      </c>
      <c r="U100" s="1">
        <v>0.04</v>
      </c>
      <c r="V100" s="1">
        <v>0.04</v>
      </c>
      <c r="W100" s="1">
        <v>0.04</v>
      </c>
      <c r="X100" s="1">
        <v>0.04</v>
      </c>
      <c r="Y100" s="1">
        <v>0.04</v>
      </c>
      <c r="Z100" s="1">
        <v>0.04</v>
      </c>
      <c r="AA100" s="1">
        <v>0.04</v>
      </c>
      <c r="AB100" s="1">
        <v>0.04</v>
      </c>
      <c r="AC100" s="1">
        <v>0.04</v>
      </c>
      <c r="AD100" s="1">
        <v>0.04</v>
      </c>
      <c r="AE100" s="1">
        <v>0.03</v>
      </c>
      <c r="AF100" s="1">
        <v>0.04</v>
      </c>
      <c r="AG100" s="1">
        <v>0.16</v>
      </c>
      <c r="AH100" s="1">
        <v>0.3</v>
      </c>
      <c r="AI100" s="1">
        <v>0.29</v>
      </c>
      <c r="AJ100" s="1">
        <v>0.26</v>
      </c>
      <c r="AK100" s="1">
        <v>0.29</v>
      </c>
      <c r="AL100" s="1">
        <v>0.28</v>
      </c>
      <c r="AM100" s="1">
        <v>0.29</v>
      </c>
      <c r="AN100" s="1">
        <v>0.28</v>
      </c>
      <c r="AO100" s="1">
        <v>0.28</v>
      </c>
      <c r="AP100" s="1">
        <v>0.17</v>
      </c>
    </row>
    <row r="101" spans="2:56" ht="12.75">
      <c r="B101" s="1" t="s">
        <v>222</v>
      </c>
      <c r="C101" s="1" t="s">
        <v>223</v>
      </c>
      <c r="D101" s="1" t="s">
        <v>108</v>
      </c>
      <c r="E101" s="1" t="s">
        <v>192</v>
      </c>
      <c r="F101" s="1" t="s">
        <v>193</v>
      </c>
      <c r="G101" s="1" t="s">
        <v>48</v>
      </c>
      <c r="H101" s="1">
        <f>SUM(I101:BC101)</f>
        <v>7.4799999999999995</v>
      </c>
      <c r="I101" s="71"/>
      <c r="J101" s="71"/>
      <c r="K101" s="71">
        <v>0.75</v>
      </c>
      <c r="L101" s="71">
        <v>1.2</v>
      </c>
      <c r="M101" s="71">
        <v>1.02</v>
      </c>
      <c r="N101" s="71">
        <v>0.99</v>
      </c>
      <c r="O101" s="71">
        <v>0.81</v>
      </c>
      <c r="P101" s="71"/>
      <c r="Q101" s="71">
        <v>0.42</v>
      </c>
      <c r="R101" s="71">
        <v>0.33</v>
      </c>
      <c r="S101" s="71">
        <v>0.31</v>
      </c>
      <c r="T101" s="71">
        <v>0.39</v>
      </c>
      <c r="U101" s="71">
        <v>0.37</v>
      </c>
      <c r="V101" s="71">
        <v>0.4</v>
      </c>
      <c r="W101" s="71">
        <v>0.4</v>
      </c>
      <c r="X101" s="71">
        <v>0.09</v>
      </c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</row>
    <row r="102" spans="2:56" ht="12.75">
      <c r="B102" s="1" t="s">
        <v>222</v>
      </c>
      <c r="C102" s="1" t="s">
        <v>223</v>
      </c>
      <c r="D102" s="1" t="s">
        <v>108</v>
      </c>
      <c r="E102" s="1" t="s">
        <v>192</v>
      </c>
      <c r="F102" s="1" t="s">
        <v>193</v>
      </c>
      <c r="G102" s="1" t="s">
        <v>30</v>
      </c>
      <c r="H102" s="1">
        <f>SUM(I102:BC102)</f>
        <v>12.239999999999997</v>
      </c>
      <c r="I102" s="71"/>
      <c r="J102" s="71"/>
      <c r="K102" s="71"/>
      <c r="L102" s="71">
        <v>1.56</v>
      </c>
      <c r="M102" s="71">
        <v>1.56</v>
      </c>
      <c r="N102" s="71">
        <v>2.55</v>
      </c>
      <c r="O102" s="71">
        <v>2.75</v>
      </c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>
        <v>0.07</v>
      </c>
      <c r="AA102" s="71">
        <v>0.08</v>
      </c>
      <c r="AB102" s="71">
        <v>0.08</v>
      </c>
      <c r="AC102" s="71">
        <v>0.48</v>
      </c>
      <c r="AD102" s="71">
        <v>0.43</v>
      </c>
      <c r="AE102" s="71">
        <v>0.36</v>
      </c>
      <c r="AF102" s="71">
        <v>0.47</v>
      </c>
      <c r="AG102" s="71">
        <v>0.41</v>
      </c>
      <c r="AH102" s="71">
        <v>0.14</v>
      </c>
      <c r="AI102" s="71">
        <v>0.11</v>
      </c>
      <c r="AJ102" s="71">
        <v>0.1</v>
      </c>
      <c r="AK102" s="71">
        <v>0.11</v>
      </c>
      <c r="AL102" s="71">
        <v>0.1</v>
      </c>
      <c r="AM102" s="71">
        <v>0.11</v>
      </c>
      <c r="AN102" s="71">
        <v>0.1</v>
      </c>
      <c r="AO102" s="71">
        <v>0.1</v>
      </c>
      <c r="AP102" s="71">
        <v>0.1</v>
      </c>
      <c r="AQ102" s="71">
        <v>0.08</v>
      </c>
      <c r="AR102" s="71">
        <v>0.1</v>
      </c>
      <c r="AS102" s="71">
        <v>0.1</v>
      </c>
      <c r="AT102" s="71">
        <v>0.11</v>
      </c>
      <c r="AU102" s="71">
        <v>0.08</v>
      </c>
      <c r="AV102" s="71"/>
      <c r="AW102" s="71"/>
      <c r="AX102" s="71"/>
      <c r="AY102" s="71"/>
      <c r="AZ102" s="71"/>
      <c r="BA102" s="71"/>
      <c r="BB102" s="71"/>
      <c r="BC102" s="71"/>
      <c r="BD102" s="71"/>
    </row>
    <row r="103" spans="2:57" s="26" customFormat="1" ht="15.75">
      <c r="B103" s="26" t="s">
        <v>222</v>
      </c>
      <c r="C103" s="26" t="s">
        <v>223</v>
      </c>
      <c r="G103" s="27" t="str">
        <f>+E102&amp;B102&amp;C102</f>
        <v>RAFTOPOULOS subtotal =</v>
      </c>
      <c r="H103" s="28">
        <f>SUM(H99:H102)</f>
        <v>26.049999999999997</v>
      </c>
      <c r="I103" s="28">
        <f aca="true" t="shared" si="24" ref="I103:BD103">SUM(I99:I102)</f>
        <v>0.5</v>
      </c>
      <c r="J103" s="28">
        <f t="shared" si="24"/>
        <v>0.5</v>
      </c>
      <c r="K103" s="32">
        <f t="shared" si="24"/>
        <v>1.27</v>
      </c>
      <c r="L103" s="72">
        <f t="shared" si="24"/>
        <v>3.26</v>
      </c>
      <c r="M103" s="72">
        <f t="shared" si="24"/>
        <v>3.08</v>
      </c>
      <c r="N103" s="72">
        <f t="shared" si="24"/>
        <v>4.06</v>
      </c>
      <c r="O103" s="72">
        <f t="shared" si="24"/>
        <v>3.6</v>
      </c>
      <c r="P103" s="28">
        <f t="shared" si="24"/>
        <v>0.04</v>
      </c>
      <c r="Q103" s="28">
        <f t="shared" si="24"/>
        <v>0.45999999999999996</v>
      </c>
      <c r="R103" s="28">
        <f t="shared" si="24"/>
        <v>0.36</v>
      </c>
      <c r="S103" s="28">
        <f t="shared" si="24"/>
        <v>0.33999999999999997</v>
      </c>
      <c r="T103" s="28">
        <f t="shared" si="24"/>
        <v>0.43</v>
      </c>
      <c r="U103" s="28">
        <f t="shared" si="24"/>
        <v>0.41</v>
      </c>
      <c r="V103" s="73">
        <f t="shared" si="24"/>
        <v>0.44</v>
      </c>
      <c r="W103" s="73">
        <f t="shared" si="24"/>
        <v>0.44</v>
      </c>
      <c r="X103" s="73">
        <f t="shared" si="24"/>
        <v>0.13</v>
      </c>
      <c r="Y103" s="73">
        <f t="shared" si="24"/>
        <v>0.04</v>
      </c>
      <c r="Z103" s="28">
        <f t="shared" si="24"/>
        <v>0.11000000000000001</v>
      </c>
      <c r="AA103" s="28">
        <f t="shared" si="24"/>
        <v>0.12</v>
      </c>
      <c r="AB103" s="28">
        <f t="shared" si="24"/>
        <v>0.12</v>
      </c>
      <c r="AC103" s="28">
        <f t="shared" si="24"/>
        <v>0.52</v>
      </c>
      <c r="AD103" s="28">
        <f t="shared" si="24"/>
        <v>0.47</v>
      </c>
      <c r="AE103" s="28">
        <f t="shared" si="24"/>
        <v>0.39</v>
      </c>
      <c r="AF103" s="28">
        <f t="shared" si="24"/>
        <v>0.51</v>
      </c>
      <c r="AG103" s="28">
        <f t="shared" si="24"/>
        <v>0.57</v>
      </c>
      <c r="AH103" s="28">
        <f t="shared" si="24"/>
        <v>0.44</v>
      </c>
      <c r="AI103" s="28">
        <f t="shared" si="24"/>
        <v>0.39999999999999997</v>
      </c>
      <c r="AJ103" s="28">
        <f t="shared" si="24"/>
        <v>0.36</v>
      </c>
      <c r="AK103" s="28">
        <f t="shared" si="24"/>
        <v>0.39999999999999997</v>
      </c>
      <c r="AL103" s="28">
        <f t="shared" si="24"/>
        <v>0.38</v>
      </c>
      <c r="AM103" s="28">
        <f t="shared" si="24"/>
        <v>0.39999999999999997</v>
      </c>
      <c r="AN103" s="28">
        <f t="shared" si="24"/>
        <v>0.38</v>
      </c>
      <c r="AO103" s="28">
        <f t="shared" si="24"/>
        <v>0.38</v>
      </c>
      <c r="AP103" s="28">
        <f t="shared" si="24"/>
        <v>0.27</v>
      </c>
      <c r="AQ103" s="28">
        <f t="shared" si="24"/>
        <v>0.08</v>
      </c>
      <c r="AR103" s="28">
        <f t="shared" si="24"/>
        <v>0.1</v>
      </c>
      <c r="AS103" s="28">
        <f t="shared" si="24"/>
        <v>0.1</v>
      </c>
      <c r="AT103" s="28">
        <f t="shared" si="24"/>
        <v>0.11</v>
      </c>
      <c r="AU103" s="28">
        <f t="shared" si="24"/>
        <v>0.08</v>
      </c>
      <c r="AV103" s="28">
        <f t="shared" si="24"/>
        <v>0</v>
      </c>
      <c r="AW103" s="28">
        <f t="shared" si="24"/>
        <v>0</v>
      </c>
      <c r="AX103" s="28">
        <f t="shared" si="24"/>
        <v>0</v>
      </c>
      <c r="AY103" s="28">
        <f t="shared" si="24"/>
        <v>0</v>
      </c>
      <c r="AZ103" s="28">
        <f t="shared" si="24"/>
        <v>0</v>
      </c>
      <c r="BA103" s="28">
        <f t="shared" si="24"/>
        <v>0</v>
      </c>
      <c r="BB103" s="28">
        <f t="shared" si="24"/>
        <v>0</v>
      </c>
      <c r="BC103" s="28">
        <f t="shared" si="24"/>
        <v>0</v>
      </c>
      <c r="BD103" s="28">
        <f t="shared" si="24"/>
        <v>0</v>
      </c>
      <c r="BE103" s="29"/>
    </row>
    <row r="104" spans="2:52" ht="11.25">
      <c r="B104" s="1" t="s">
        <v>222</v>
      </c>
      <c r="C104" s="1" t="s">
        <v>223</v>
      </c>
      <c r="D104" s="1" t="s">
        <v>108</v>
      </c>
      <c r="E104" s="1" t="s">
        <v>196</v>
      </c>
      <c r="F104" s="1" t="s">
        <v>197</v>
      </c>
      <c r="G104" s="1" t="s">
        <v>26</v>
      </c>
      <c r="H104" s="1">
        <f>SUM(I104:BC104)</f>
        <v>7.65</v>
      </c>
      <c r="I104" s="1">
        <v>0.16</v>
      </c>
      <c r="J104" s="1">
        <v>0.16</v>
      </c>
      <c r="K104" s="1">
        <v>0.16</v>
      </c>
      <c r="L104" s="1">
        <v>0.16</v>
      </c>
      <c r="M104" s="1">
        <v>0.16</v>
      </c>
      <c r="N104" s="1">
        <v>0.16</v>
      </c>
      <c r="O104" s="1">
        <v>0.16</v>
      </c>
      <c r="P104" s="1">
        <v>0.16</v>
      </c>
      <c r="Q104" s="1">
        <v>0.32</v>
      </c>
      <c r="R104" s="1">
        <v>0.25</v>
      </c>
      <c r="S104" s="1">
        <v>0.24</v>
      </c>
      <c r="T104" s="1">
        <v>0.29</v>
      </c>
      <c r="U104" s="1">
        <v>0.28</v>
      </c>
      <c r="V104" s="1">
        <v>0.31</v>
      </c>
      <c r="W104" s="1">
        <v>0.31</v>
      </c>
      <c r="X104" s="1">
        <v>0.28</v>
      </c>
      <c r="Y104" s="1">
        <v>0.31</v>
      </c>
      <c r="Z104" s="1">
        <v>0.31</v>
      </c>
      <c r="AA104" s="1">
        <v>0.29</v>
      </c>
      <c r="AB104" s="1">
        <v>0.29</v>
      </c>
      <c r="AC104" s="1">
        <v>0.15</v>
      </c>
      <c r="AD104" s="1">
        <v>0.13</v>
      </c>
      <c r="AE104" s="1">
        <v>0.11</v>
      </c>
      <c r="AF104" s="1">
        <v>0.14</v>
      </c>
      <c r="AG104" s="1">
        <v>0.14</v>
      </c>
      <c r="AH104" s="1">
        <v>0.16</v>
      </c>
      <c r="AI104" s="1">
        <v>0.15</v>
      </c>
      <c r="AJ104" s="1">
        <v>0.14</v>
      </c>
      <c r="AK104" s="1">
        <v>0.15</v>
      </c>
      <c r="AL104" s="1">
        <v>0.15</v>
      </c>
      <c r="AM104" s="1">
        <v>0.15</v>
      </c>
      <c r="AN104" s="1">
        <v>0.15</v>
      </c>
      <c r="AO104" s="1">
        <v>0.1</v>
      </c>
      <c r="AP104" s="1">
        <v>0.09</v>
      </c>
      <c r="AQ104" s="1">
        <v>0.08</v>
      </c>
      <c r="AR104" s="1">
        <v>0.1</v>
      </c>
      <c r="AS104" s="1">
        <v>0.09</v>
      </c>
      <c r="AT104" s="1">
        <v>0.11</v>
      </c>
      <c r="AU104" s="1">
        <v>0.1</v>
      </c>
      <c r="AV104" s="1">
        <v>0.1</v>
      </c>
      <c r="AW104" s="1">
        <v>0.1</v>
      </c>
      <c r="AX104" s="1">
        <v>0.09</v>
      </c>
      <c r="AY104" s="1">
        <v>0.11</v>
      </c>
      <c r="AZ104" s="1">
        <v>0.1</v>
      </c>
    </row>
    <row r="105" spans="2:57" s="26" customFormat="1" ht="12">
      <c r="B105" s="26" t="s">
        <v>222</v>
      </c>
      <c r="C105" s="26" t="s">
        <v>223</v>
      </c>
      <c r="G105" s="27" t="str">
        <f>+E104&amp;B104&amp;C104</f>
        <v>REIERSEN    subtotal =</v>
      </c>
      <c r="H105" s="28">
        <f>SUM(H104)</f>
        <v>7.65</v>
      </c>
      <c r="I105" s="28">
        <f aca="true" t="shared" si="25" ref="I105:BD105">SUM(I104)</f>
        <v>0.16</v>
      </c>
      <c r="J105" s="28">
        <f t="shared" si="25"/>
        <v>0.16</v>
      </c>
      <c r="K105" s="28">
        <f t="shared" si="25"/>
        <v>0.16</v>
      </c>
      <c r="L105" s="28">
        <f t="shared" si="25"/>
        <v>0.16</v>
      </c>
      <c r="M105" s="28">
        <f t="shared" si="25"/>
        <v>0.16</v>
      </c>
      <c r="N105" s="28">
        <f t="shared" si="25"/>
        <v>0.16</v>
      </c>
      <c r="O105" s="28">
        <f t="shared" si="25"/>
        <v>0.16</v>
      </c>
      <c r="P105" s="28">
        <f t="shared" si="25"/>
        <v>0.16</v>
      </c>
      <c r="Q105" s="28">
        <f t="shared" si="25"/>
        <v>0.32</v>
      </c>
      <c r="R105" s="28">
        <f t="shared" si="25"/>
        <v>0.25</v>
      </c>
      <c r="S105" s="28">
        <f t="shared" si="25"/>
        <v>0.24</v>
      </c>
      <c r="T105" s="28">
        <f t="shared" si="25"/>
        <v>0.29</v>
      </c>
      <c r="U105" s="28">
        <f t="shared" si="25"/>
        <v>0.28</v>
      </c>
      <c r="V105" s="28">
        <f t="shared" si="25"/>
        <v>0.31</v>
      </c>
      <c r="W105" s="28">
        <f t="shared" si="25"/>
        <v>0.31</v>
      </c>
      <c r="X105" s="28">
        <f t="shared" si="25"/>
        <v>0.28</v>
      </c>
      <c r="Y105" s="28">
        <f t="shared" si="25"/>
        <v>0.31</v>
      </c>
      <c r="Z105" s="28">
        <f t="shared" si="25"/>
        <v>0.31</v>
      </c>
      <c r="AA105" s="28">
        <f t="shared" si="25"/>
        <v>0.29</v>
      </c>
      <c r="AB105" s="28">
        <f t="shared" si="25"/>
        <v>0.29</v>
      </c>
      <c r="AC105" s="28">
        <f t="shared" si="25"/>
        <v>0.15</v>
      </c>
      <c r="AD105" s="28">
        <f t="shared" si="25"/>
        <v>0.13</v>
      </c>
      <c r="AE105" s="28">
        <f t="shared" si="25"/>
        <v>0.11</v>
      </c>
      <c r="AF105" s="28">
        <f t="shared" si="25"/>
        <v>0.14</v>
      </c>
      <c r="AG105" s="28">
        <f t="shared" si="25"/>
        <v>0.14</v>
      </c>
      <c r="AH105" s="28">
        <f t="shared" si="25"/>
        <v>0.16</v>
      </c>
      <c r="AI105" s="28">
        <f t="shared" si="25"/>
        <v>0.15</v>
      </c>
      <c r="AJ105" s="28">
        <f t="shared" si="25"/>
        <v>0.14</v>
      </c>
      <c r="AK105" s="28">
        <f t="shared" si="25"/>
        <v>0.15</v>
      </c>
      <c r="AL105" s="28">
        <f t="shared" si="25"/>
        <v>0.15</v>
      </c>
      <c r="AM105" s="28">
        <f t="shared" si="25"/>
        <v>0.15</v>
      </c>
      <c r="AN105" s="28">
        <f t="shared" si="25"/>
        <v>0.15</v>
      </c>
      <c r="AO105" s="28">
        <f t="shared" si="25"/>
        <v>0.1</v>
      </c>
      <c r="AP105" s="28">
        <f t="shared" si="25"/>
        <v>0.09</v>
      </c>
      <c r="AQ105" s="28">
        <f t="shared" si="25"/>
        <v>0.08</v>
      </c>
      <c r="AR105" s="28">
        <f t="shared" si="25"/>
        <v>0.1</v>
      </c>
      <c r="AS105" s="28">
        <f t="shared" si="25"/>
        <v>0.09</v>
      </c>
      <c r="AT105" s="28">
        <f t="shared" si="25"/>
        <v>0.11</v>
      </c>
      <c r="AU105" s="28">
        <f t="shared" si="25"/>
        <v>0.1</v>
      </c>
      <c r="AV105" s="28">
        <f t="shared" si="25"/>
        <v>0.1</v>
      </c>
      <c r="AW105" s="28">
        <f t="shared" si="25"/>
        <v>0.1</v>
      </c>
      <c r="AX105" s="28">
        <f t="shared" si="25"/>
        <v>0.09</v>
      </c>
      <c r="AY105" s="28">
        <f t="shared" si="25"/>
        <v>0.11</v>
      </c>
      <c r="AZ105" s="28">
        <f t="shared" si="25"/>
        <v>0.1</v>
      </c>
      <c r="BA105" s="28">
        <f t="shared" si="25"/>
        <v>0</v>
      </c>
      <c r="BB105" s="28">
        <f t="shared" si="25"/>
        <v>0</v>
      </c>
      <c r="BC105" s="28">
        <f t="shared" si="25"/>
        <v>0</v>
      </c>
      <c r="BD105" s="28">
        <f t="shared" si="25"/>
        <v>0</v>
      </c>
      <c r="BE105" s="29"/>
    </row>
    <row r="106" spans="2:40" ht="11.25">
      <c r="B106" s="1" t="s">
        <v>222</v>
      </c>
      <c r="C106" s="1" t="s">
        <v>223</v>
      </c>
      <c r="D106" s="1" t="s">
        <v>108</v>
      </c>
      <c r="E106" s="1" t="s">
        <v>205</v>
      </c>
      <c r="F106" s="1" t="s">
        <v>206</v>
      </c>
      <c r="G106" s="1" t="s">
        <v>54</v>
      </c>
      <c r="H106" s="1">
        <f>SUM(I106:BC106)</f>
        <v>2.87</v>
      </c>
      <c r="Q106" s="1">
        <v>0.16</v>
      </c>
      <c r="R106" s="1">
        <v>0.12</v>
      </c>
      <c r="S106" s="1">
        <v>0.12</v>
      </c>
      <c r="T106" s="1">
        <v>0.15</v>
      </c>
      <c r="U106" s="1">
        <v>0.14</v>
      </c>
      <c r="V106" s="1">
        <v>0.15</v>
      </c>
      <c r="W106" s="1">
        <v>0.15</v>
      </c>
      <c r="X106" s="1">
        <v>0.14</v>
      </c>
      <c r="Y106" s="1">
        <v>0.15</v>
      </c>
      <c r="Z106" s="1">
        <v>0.15</v>
      </c>
      <c r="AA106" s="1">
        <v>0.15</v>
      </c>
      <c r="AB106" s="1">
        <v>0.15</v>
      </c>
      <c r="AC106" s="1">
        <v>0.1</v>
      </c>
      <c r="AD106" s="1">
        <v>0.09</v>
      </c>
      <c r="AE106" s="1">
        <v>0.07</v>
      </c>
      <c r="AF106" s="1">
        <v>0.09</v>
      </c>
      <c r="AG106" s="1">
        <v>0.09</v>
      </c>
      <c r="AH106" s="1">
        <v>0.11</v>
      </c>
      <c r="AI106" s="1">
        <v>0.1</v>
      </c>
      <c r="AJ106" s="1">
        <v>0.09</v>
      </c>
      <c r="AK106" s="1">
        <v>0.1</v>
      </c>
      <c r="AL106" s="1">
        <v>0.1</v>
      </c>
      <c r="AM106" s="1">
        <v>0.1</v>
      </c>
      <c r="AN106" s="1">
        <v>0.1</v>
      </c>
    </row>
    <row r="107" spans="2:55" ht="11.25">
      <c r="B107" s="1" t="s">
        <v>222</v>
      </c>
      <c r="C107" s="1" t="s">
        <v>223</v>
      </c>
      <c r="D107" s="1" t="s">
        <v>108</v>
      </c>
      <c r="E107" s="1" t="s">
        <v>205</v>
      </c>
      <c r="F107" s="1" t="s">
        <v>206</v>
      </c>
      <c r="G107" s="1" t="s">
        <v>26</v>
      </c>
      <c r="H107" s="1">
        <f>SUM(I107:BC107)</f>
        <v>25.700000000000003</v>
      </c>
      <c r="I107" s="1">
        <v>0.68</v>
      </c>
      <c r="J107" s="1">
        <v>0.68</v>
      </c>
      <c r="K107" s="1">
        <v>0.71</v>
      </c>
      <c r="L107" s="1">
        <v>0.68</v>
      </c>
      <c r="M107" s="1">
        <v>0.68</v>
      </c>
      <c r="N107" s="1">
        <v>0.71</v>
      </c>
      <c r="O107" s="1">
        <v>0.68</v>
      </c>
      <c r="P107" s="1">
        <v>0.68</v>
      </c>
      <c r="Q107" s="1">
        <v>0.64</v>
      </c>
      <c r="R107" s="1">
        <v>0.5</v>
      </c>
      <c r="S107" s="1">
        <v>0.47</v>
      </c>
      <c r="T107" s="1">
        <v>0.58</v>
      </c>
      <c r="U107" s="1">
        <v>0.55</v>
      </c>
      <c r="V107" s="1">
        <v>0.61</v>
      </c>
      <c r="W107" s="1">
        <v>0.61</v>
      </c>
      <c r="X107" s="1">
        <v>0.55</v>
      </c>
      <c r="Y107" s="1">
        <v>0.61</v>
      </c>
      <c r="Z107" s="1">
        <v>0.61</v>
      </c>
      <c r="AA107" s="1">
        <v>0.58</v>
      </c>
      <c r="AB107" s="1">
        <v>0.58</v>
      </c>
      <c r="AC107" s="1">
        <v>0.61</v>
      </c>
      <c r="AD107" s="1">
        <v>0.53</v>
      </c>
      <c r="AE107" s="1">
        <v>0.45</v>
      </c>
      <c r="AF107" s="1">
        <v>0.56</v>
      </c>
      <c r="AG107" s="1">
        <v>0.56</v>
      </c>
      <c r="AH107" s="1">
        <v>0.64</v>
      </c>
      <c r="AI107" s="1">
        <v>0.61</v>
      </c>
      <c r="AJ107" s="1">
        <v>0.56</v>
      </c>
      <c r="AK107" s="1">
        <v>0.61</v>
      </c>
      <c r="AL107" s="1">
        <v>0.58</v>
      </c>
      <c r="AM107" s="1">
        <v>0.61</v>
      </c>
      <c r="AN107" s="1">
        <v>0.58</v>
      </c>
      <c r="AO107" s="1">
        <v>0.48</v>
      </c>
      <c r="AP107" s="1">
        <v>0.46</v>
      </c>
      <c r="AQ107" s="1">
        <v>0.39</v>
      </c>
      <c r="AR107" s="1">
        <v>0.48</v>
      </c>
      <c r="AS107" s="1">
        <v>0.46</v>
      </c>
      <c r="AT107" s="1">
        <v>0.53</v>
      </c>
      <c r="AU107" s="1">
        <v>0.48</v>
      </c>
      <c r="AV107" s="1">
        <v>0.48</v>
      </c>
      <c r="AW107" s="1">
        <v>0.51</v>
      </c>
      <c r="AX107" s="1">
        <v>0.46</v>
      </c>
      <c r="AY107" s="1">
        <v>0.53</v>
      </c>
      <c r="AZ107" s="1">
        <v>0.48</v>
      </c>
      <c r="BA107" s="1">
        <v>0.28</v>
      </c>
      <c r="BB107" s="1">
        <v>0.27</v>
      </c>
      <c r="BC107" s="1">
        <v>0.12</v>
      </c>
    </row>
    <row r="108" spans="2:57" s="26" customFormat="1" ht="12">
      <c r="B108" s="26" t="s">
        <v>222</v>
      </c>
      <c r="C108" s="26" t="s">
        <v>223</v>
      </c>
      <c r="G108" s="27" t="str">
        <f>+E107&amp;B107&amp;C107</f>
        <v>SIMMONS     subtotal =</v>
      </c>
      <c r="H108" s="28">
        <f>SUM(H106:H107)</f>
        <v>28.570000000000004</v>
      </c>
      <c r="I108" s="28">
        <f aca="true" t="shared" si="26" ref="I108:BD108">SUM(I106:I107)</f>
        <v>0.68</v>
      </c>
      <c r="J108" s="28">
        <f t="shared" si="26"/>
        <v>0.68</v>
      </c>
      <c r="K108" s="28">
        <f t="shared" si="26"/>
        <v>0.71</v>
      </c>
      <c r="L108" s="28">
        <f t="shared" si="26"/>
        <v>0.68</v>
      </c>
      <c r="M108" s="28">
        <f t="shared" si="26"/>
        <v>0.68</v>
      </c>
      <c r="N108" s="28">
        <f t="shared" si="26"/>
        <v>0.71</v>
      </c>
      <c r="O108" s="28">
        <f t="shared" si="26"/>
        <v>0.68</v>
      </c>
      <c r="P108" s="28">
        <f t="shared" si="26"/>
        <v>0.68</v>
      </c>
      <c r="Q108" s="28">
        <f t="shared" si="26"/>
        <v>0.8</v>
      </c>
      <c r="R108" s="28">
        <f t="shared" si="26"/>
        <v>0.62</v>
      </c>
      <c r="S108" s="28">
        <f t="shared" si="26"/>
        <v>0.59</v>
      </c>
      <c r="T108" s="28">
        <f t="shared" si="26"/>
        <v>0.73</v>
      </c>
      <c r="U108" s="28">
        <f t="shared" si="26"/>
        <v>0.6900000000000001</v>
      </c>
      <c r="V108" s="28">
        <f t="shared" si="26"/>
        <v>0.76</v>
      </c>
      <c r="W108" s="28">
        <f t="shared" si="26"/>
        <v>0.76</v>
      </c>
      <c r="X108" s="28">
        <f t="shared" si="26"/>
        <v>0.6900000000000001</v>
      </c>
      <c r="Y108" s="28">
        <f t="shared" si="26"/>
        <v>0.76</v>
      </c>
      <c r="Z108" s="28">
        <f t="shared" si="26"/>
        <v>0.76</v>
      </c>
      <c r="AA108" s="28">
        <f t="shared" si="26"/>
        <v>0.73</v>
      </c>
      <c r="AB108" s="28">
        <f t="shared" si="26"/>
        <v>0.73</v>
      </c>
      <c r="AC108" s="28">
        <f t="shared" si="26"/>
        <v>0.71</v>
      </c>
      <c r="AD108" s="28">
        <f t="shared" si="26"/>
        <v>0.62</v>
      </c>
      <c r="AE108" s="28">
        <f t="shared" si="26"/>
        <v>0.52</v>
      </c>
      <c r="AF108" s="28">
        <f t="shared" si="26"/>
        <v>0.65</v>
      </c>
      <c r="AG108" s="28">
        <f t="shared" si="26"/>
        <v>0.65</v>
      </c>
      <c r="AH108" s="28">
        <f t="shared" si="26"/>
        <v>0.75</v>
      </c>
      <c r="AI108" s="28">
        <f t="shared" si="26"/>
        <v>0.71</v>
      </c>
      <c r="AJ108" s="28">
        <f t="shared" si="26"/>
        <v>0.65</v>
      </c>
      <c r="AK108" s="28">
        <f t="shared" si="26"/>
        <v>0.71</v>
      </c>
      <c r="AL108" s="28">
        <f t="shared" si="26"/>
        <v>0.6799999999999999</v>
      </c>
      <c r="AM108" s="28">
        <f t="shared" si="26"/>
        <v>0.71</v>
      </c>
      <c r="AN108" s="28">
        <f t="shared" si="26"/>
        <v>0.6799999999999999</v>
      </c>
      <c r="AO108" s="28">
        <f t="shared" si="26"/>
        <v>0.48</v>
      </c>
      <c r="AP108" s="28">
        <f t="shared" si="26"/>
        <v>0.46</v>
      </c>
      <c r="AQ108" s="28">
        <f t="shared" si="26"/>
        <v>0.39</v>
      </c>
      <c r="AR108" s="28">
        <f t="shared" si="26"/>
        <v>0.48</v>
      </c>
      <c r="AS108" s="28">
        <f t="shared" si="26"/>
        <v>0.46</v>
      </c>
      <c r="AT108" s="28">
        <f t="shared" si="26"/>
        <v>0.53</v>
      </c>
      <c r="AU108" s="28">
        <f t="shared" si="26"/>
        <v>0.48</v>
      </c>
      <c r="AV108" s="28">
        <f t="shared" si="26"/>
        <v>0.48</v>
      </c>
      <c r="AW108" s="28">
        <f t="shared" si="26"/>
        <v>0.51</v>
      </c>
      <c r="AX108" s="28">
        <f t="shared" si="26"/>
        <v>0.46</v>
      </c>
      <c r="AY108" s="28">
        <f t="shared" si="26"/>
        <v>0.53</v>
      </c>
      <c r="AZ108" s="28">
        <f t="shared" si="26"/>
        <v>0.48</v>
      </c>
      <c r="BA108" s="28">
        <f t="shared" si="26"/>
        <v>0.28</v>
      </c>
      <c r="BB108" s="28">
        <f t="shared" si="26"/>
        <v>0.27</v>
      </c>
      <c r="BC108" s="28">
        <f t="shared" si="26"/>
        <v>0.12</v>
      </c>
      <c r="BD108" s="28">
        <f t="shared" si="26"/>
        <v>0</v>
      </c>
      <c r="BE108" s="29"/>
    </row>
    <row r="109" spans="2:55" ht="11.25">
      <c r="B109" s="1" t="s">
        <v>222</v>
      </c>
      <c r="C109" s="1" t="s">
        <v>223</v>
      </c>
      <c r="D109" s="1" t="s">
        <v>108</v>
      </c>
      <c r="E109" s="1" t="s">
        <v>219</v>
      </c>
      <c r="F109" s="1" t="s">
        <v>220</v>
      </c>
      <c r="G109" s="1" t="s">
        <v>12</v>
      </c>
      <c r="H109" s="1">
        <f>SUM(I109:BC109)</f>
        <v>8.989999999999995</v>
      </c>
      <c r="I109" s="1">
        <v>0.36</v>
      </c>
      <c r="J109" s="1">
        <v>0.36</v>
      </c>
      <c r="K109" s="1">
        <v>0.37</v>
      </c>
      <c r="L109" s="1">
        <v>0.36</v>
      </c>
      <c r="M109" s="1">
        <v>0.36</v>
      </c>
      <c r="N109" s="1">
        <v>0.37</v>
      </c>
      <c r="O109" s="1">
        <v>0.36</v>
      </c>
      <c r="P109" s="1">
        <v>0.36</v>
      </c>
      <c r="Q109" s="1">
        <v>0.34</v>
      </c>
      <c r="R109" s="1">
        <v>0.26</v>
      </c>
      <c r="S109" s="1">
        <v>0.25</v>
      </c>
      <c r="T109" s="1">
        <v>0.31</v>
      </c>
      <c r="U109" s="1">
        <v>0.29</v>
      </c>
      <c r="V109" s="1">
        <v>0.32</v>
      </c>
      <c r="W109" s="1">
        <v>0.32</v>
      </c>
      <c r="X109" s="1">
        <v>0.29</v>
      </c>
      <c r="Y109" s="1">
        <v>0.32</v>
      </c>
      <c r="Z109" s="1">
        <v>0.32</v>
      </c>
      <c r="AA109" s="1">
        <v>0.31</v>
      </c>
      <c r="AB109" s="1">
        <v>0.31</v>
      </c>
      <c r="AC109" s="1">
        <v>0.1</v>
      </c>
      <c r="AD109" s="1">
        <v>0.09</v>
      </c>
      <c r="AE109" s="1">
        <v>0.07</v>
      </c>
      <c r="AF109" s="1">
        <v>0.09</v>
      </c>
      <c r="AG109" s="1">
        <v>0.09</v>
      </c>
      <c r="AH109" s="1">
        <v>0.11</v>
      </c>
      <c r="AI109" s="1">
        <v>0.1</v>
      </c>
      <c r="AJ109" s="1">
        <v>0.09</v>
      </c>
      <c r="AK109" s="1">
        <v>0.1</v>
      </c>
      <c r="AL109" s="1">
        <v>0.1</v>
      </c>
      <c r="AM109" s="1">
        <v>0.1</v>
      </c>
      <c r="AN109" s="1">
        <v>0.1</v>
      </c>
      <c r="AO109" s="1">
        <v>0.09</v>
      </c>
      <c r="AP109" s="1">
        <v>0.09</v>
      </c>
      <c r="AQ109" s="1">
        <v>0.07</v>
      </c>
      <c r="AR109" s="1">
        <v>0.09</v>
      </c>
      <c r="AS109" s="1">
        <v>0.09</v>
      </c>
      <c r="AT109" s="1">
        <v>0.1</v>
      </c>
      <c r="AU109" s="1">
        <v>0.09</v>
      </c>
      <c r="AV109" s="1">
        <v>0.09</v>
      </c>
      <c r="AW109" s="1">
        <v>0.1</v>
      </c>
      <c r="AX109" s="1">
        <v>0.09</v>
      </c>
      <c r="AY109" s="1">
        <v>0.1</v>
      </c>
      <c r="AZ109" s="1">
        <v>0.09</v>
      </c>
      <c r="BA109" s="1">
        <v>0.09</v>
      </c>
      <c r="BB109" s="1">
        <v>0.09</v>
      </c>
      <c r="BC109" s="1">
        <v>0.04</v>
      </c>
    </row>
    <row r="110" spans="2:57" s="26" customFormat="1" ht="12">
      <c r="B110" s="26" t="s">
        <v>222</v>
      </c>
      <c r="C110" s="26" t="s">
        <v>223</v>
      </c>
      <c r="G110" s="27" t="str">
        <f>+E109&amp;B109&amp;C109</f>
        <v>ZHANG       subtotal =</v>
      </c>
      <c r="H110" s="28">
        <f>SUM(H109)</f>
        <v>8.989999999999995</v>
      </c>
      <c r="I110" s="28">
        <f aca="true" t="shared" si="27" ref="I110:BD110">SUM(I109)</f>
        <v>0.36</v>
      </c>
      <c r="J110" s="28">
        <f t="shared" si="27"/>
        <v>0.36</v>
      </c>
      <c r="K110" s="28">
        <f t="shared" si="27"/>
        <v>0.37</v>
      </c>
      <c r="L110" s="28">
        <f t="shared" si="27"/>
        <v>0.36</v>
      </c>
      <c r="M110" s="28">
        <f t="shared" si="27"/>
        <v>0.36</v>
      </c>
      <c r="N110" s="28">
        <f t="shared" si="27"/>
        <v>0.37</v>
      </c>
      <c r="O110" s="28">
        <f t="shared" si="27"/>
        <v>0.36</v>
      </c>
      <c r="P110" s="28">
        <f t="shared" si="27"/>
        <v>0.36</v>
      </c>
      <c r="Q110" s="28">
        <f t="shared" si="27"/>
        <v>0.34</v>
      </c>
      <c r="R110" s="28">
        <f t="shared" si="27"/>
        <v>0.26</v>
      </c>
      <c r="S110" s="28">
        <f t="shared" si="27"/>
        <v>0.25</v>
      </c>
      <c r="T110" s="28">
        <f t="shared" si="27"/>
        <v>0.31</v>
      </c>
      <c r="U110" s="28">
        <f t="shared" si="27"/>
        <v>0.29</v>
      </c>
      <c r="V110" s="28">
        <f t="shared" si="27"/>
        <v>0.32</v>
      </c>
      <c r="W110" s="28">
        <f t="shared" si="27"/>
        <v>0.32</v>
      </c>
      <c r="X110" s="28">
        <f t="shared" si="27"/>
        <v>0.29</v>
      </c>
      <c r="Y110" s="28">
        <f t="shared" si="27"/>
        <v>0.32</v>
      </c>
      <c r="Z110" s="28">
        <f t="shared" si="27"/>
        <v>0.32</v>
      </c>
      <c r="AA110" s="28">
        <f t="shared" si="27"/>
        <v>0.31</v>
      </c>
      <c r="AB110" s="28">
        <f t="shared" si="27"/>
        <v>0.31</v>
      </c>
      <c r="AC110" s="28">
        <f t="shared" si="27"/>
        <v>0.1</v>
      </c>
      <c r="AD110" s="28">
        <f t="shared" si="27"/>
        <v>0.09</v>
      </c>
      <c r="AE110" s="28">
        <f t="shared" si="27"/>
        <v>0.07</v>
      </c>
      <c r="AF110" s="28">
        <f t="shared" si="27"/>
        <v>0.09</v>
      </c>
      <c r="AG110" s="28">
        <f t="shared" si="27"/>
        <v>0.09</v>
      </c>
      <c r="AH110" s="28">
        <f t="shared" si="27"/>
        <v>0.11</v>
      </c>
      <c r="AI110" s="28">
        <f t="shared" si="27"/>
        <v>0.1</v>
      </c>
      <c r="AJ110" s="28">
        <f t="shared" si="27"/>
        <v>0.09</v>
      </c>
      <c r="AK110" s="28">
        <f t="shared" si="27"/>
        <v>0.1</v>
      </c>
      <c r="AL110" s="28">
        <f t="shared" si="27"/>
        <v>0.1</v>
      </c>
      <c r="AM110" s="28">
        <f t="shared" si="27"/>
        <v>0.1</v>
      </c>
      <c r="AN110" s="28">
        <f t="shared" si="27"/>
        <v>0.1</v>
      </c>
      <c r="AO110" s="28">
        <f t="shared" si="27"/>
        <v>0.09</v>
      </c>
      <c r="AP110" s="28">
        <f t="shared" si="27"/>
        <v>0.09</v>
      </c>
      <c r="AQ110" s="28">
        <f t="shared" si="27"/>
        <v>0.07</v>
      </c>
      <c r="AR110" s="28">
        <f t="shared" si="27"/>
        <v>0.09</v>
      </c>
      <c r="AS110" s="28">
        <f t="shared" si="27"/>
        <v>0.09</v>
      </c>
      <c r="AT110" s="28">
        <f t="shared" si="27"/>
        <v>0.1</v>
      </c>
      <c r="AU110" s="28">
        <f t="shared" si="27"/>
        <v>0.09</v>
      </c>
      <c r="AV110" s="28">
        <f t="shared" si="27"/>
        <v>0.09</v>
      </c>
      <c r="AW110" s="28">
        <f t="shared" si="27"/>
        <v>0.1</v>
      </c>
      <c r="AX110" s="28">
        <f t="shared" si="27"/>
        <v>0.09</v>
      </c>
      <c r="AY110" s="28">
        <f t="shared" si="27"/>
        <v>0.1</v>
      </c>
      <c r="AZ110" s="28">
        <f t="shared" si="27"/>
        <v>0.09</v>
      </c>
      <c r="BA110" s="28">
        <f t="shared" si="27"/>
        <v>0.09</v>
      </c>
      <c r="BB110" s="28">
        <f t="shared" si="27"/>
        <v>0.09</v>
      </c>
      <c r="BC110" s="28">
        <f t="shared" si="27"/>
        <v>0.04</v>
      </c>
      <c r="BD110" s="28">
        <f t="shared" si="27"/>
        <v>0</v>
      </c>
      <c r="BE110" s="29"/>
    </row>
    <row r="111" spans="2:20" ht="11.25">
      <c r="B111" s="1" t="s">
        <v>222</v>
      </c>
      <c r="C111" s="1" t="s">
        <v>223</v>
      </c>
      <c r="D111" s="1" t="s">
        <v>134</v>
      </c>
      <c r="E111" s="1" t="s">
        <v>228</v>
      </c>
      <c r="G111" s="1" t="s">
        <v>23</v>
      </c>
      <c r="H111" s="1">
        <f aca="true" t="shared" si="28" ref="H111:H118">SUM(I111:BC111)</f>
        <v>0.26</v>
      </c>
      <c r="Q111" s="1">
        <v>0.09</v>
      </c>
      <c r="R111" s="1">
        <v>0.07</v>
      </c>
      <c r="S111" s="1">
        <v>0.07</v>
      </c>
      <c r="T111" s="1">
        <v>0.03</v>
      </c>
    </row>
    <row r="112" spans="2:56" ht="11.25">
      <c r="B112" s="1" t="s">
        <v>222</v>
      </c>
      <c r="C112" s="1" t="s">
        <v>223</v>
      </c>
      <c r="D112" s="1" t="s">
        <v>134</v>
      </c>
      <c r="E112" s="1" t="s">
        <v>228</v>
      </c>
      <c r="G112" s="1" t="s">
        <v>32</v>
      </c>
      <c r="H112" s="1">
        <f t="shared" si="28"/>
        <v>0.61</v>
      </c>
      <c r="BB112" s="1">
        <v>0.29</v>
      </c>
      <c r="BC112" s="1">
        <v>0.32</v>
      </c>
      <c r="BD112" s="1">
        <v>0.06</v>
      </c>
    </row>
    <row r="113" spans="2:34" ht="11.25">
      <c r="B113" s="1" t="s">
        <v>222</v>
      </c>
      <c r="C113" s="1" t="s">
        <v>223</v>
      </c>
      <c r="D113" s="1" t="s">
        <v>134</v>
      </c>
      <c r="E113" s="1" t="s">
        <v>228</v>
      </c>
      <c r="G113" s="1" t="s">
        <v>31</v>
      </c>
      <c r="H113" s="1">
        <f t="shared" si="28"/>
        <v>1.0699999999999998</v>
      </c>
      <c r="AG113" s="1">
        <v>0.57</v>
      </c>
      <c r="AH113" s="1">
        <v>0.5</v>
      </c>
    </row>
    <row r="114" spans="2:20" ht="11.25">
      <c r="B114" s="1" t="s">
        <v>222</v>
      </c>
      <c r="C114" s="1" t="s">
        <v>223</v>
      </c>
      <c r="D114" s="1" t="s">
        <v>134</v>
      </c>
      <c r="E114" s="1" t="s">
        <v>228</v>
      </c>
      <c r="G114" s="1" t="s">
        <v>20</v>
      </c>
      <c r="H114" s="1">
        <f t="shared" si="28"/>
        <v>1.07</v>
      </c>
      <c r="Q114" s="1">
        <v>0.38</v>
      </c>
      <c r="R114" s="1">
        <v>0.3</v>
      </c>
      <c r="S114" s="1">
        <v>0.28</v>
      </c>
      <c r="T114" s="1">
        <v>0.11</v>
      </c>
    </row>
    <row r="115" spans="2:27" ht="11.25">
      <c r="B115" s="1" t="s">
        <v>222</v>
      </c>
      <c r="C115" s="1" t="s">
        <v>223</v>
      </c>
      <c r="D115" s="1" t="s">
        <v>134</v>
      </c>
      <c r="E115" s="1" t="s">
        <v>228</v>
      </c>
      <c r="G115" s="1" t="s">
        <v>28</v>
      </c>
      <c r="H115" s="1">
        <f t="shared" si="28"/>
        <v>1.39</v>
      </c>
      <c r="I115" s="1">
        <v>0.37</v>
      </c>
      <c r="J115" s="1">
        <v>0.37</v>
      </c>
      <c r="K115" s="1">
        <v>0.39</v>
      </c>
      <c r="Z115" s="1">
        <v>0.19</v>
      </c>
      <c r="AA115" s="1">
        <v>0.07</v>
      </c>
    </row>
    <row r="116" spans="2:56" ht="12.75">
      <c r="B116" s="1" t="s">
        <v>222</v>
      </c>
      <c r="C116" s="1" t="s">
        <v>223</v>
      </c>
      <c r="D116" s="1" t="s">
        <v>134</v>
      </c>
      <c r="E116" s="1" t="s">
        <v>228</v>
      </c>
      <c r="G116" s="1" t="s">
        <v>30</v>
      </c>
      <c r="H116" s="1">
        <f t="shared" si="28"/>
        <v>2.6699999999999995</v>
      </c>
      <c r="I116" s="71"/>
      <c r="J116" s="71"/>
      <c r="K116" s="71"/>
      <c r="L116" s="71">
        <v>0.12</v>
      </c>
      <c r="M116" s="71">
        <v>0.12</v>
      </c>
      <c r="N116" s="71">
        <v>0.84</v>
      </c>
      <c r="O116" s="71">
        <v>1.06</v>
      </c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>
        <v>0.08</v>
      </c>
      <c r="AA116" s="71">
        <v>0.09</v>
      </c>
      <c r="AB116" s="71">
        <v>0.09</v>
      </c>
      <c r="AC116" s="71">
        <v>0.09</v>
      </c>
      <c r="AD116" s="71">
        <v>0.08</v>
      </c>
      <c r="AE116" s="71">
        <v>0.07</v>
      </c>
      <c r="AF116" s="71">
        <v>0.03</v>
      </c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</row>
    <row r="117" spans="2:54" ht="11.25">
      <c r="B117" s="1" t="s">
        <v>222</v>
      </c>
      <c r="C117" s="1" t="s">
        <v>223</v>
      </c>
      <c r="D117" s="1" t="s">
        <v>134</v>
      </c>
      <c r="E117" s="1" t="s">
        <v>228</v>
      </c>
      <c r="G117" s="1" t="s">
        <v>19</v>
      </c>
      <c r="H117" s="1">
        <f t="shared" si="28"/>
        <v>2.85</v>
      </c>
      <c r="AE117" s="1">
        <v>0.15</v>
      </c>
      <c r="AF117" s="1">
        <v>0.21</v>
      </c>
      <c r="AG117" s="1">
        <v>0.21</v>
      </c>
      <c r="AH117" s="1">
        <v>0.02</v>
      </c>
      <c r="AZ117" s="1">
        <v>0.19</v>
      </c>
      <c r="BA117" s="1">
        <v>1.72</v>
      </c>
      <c r="BB117" s="1">
        <v>0.35</v>
      </c>
    </row>
    <row r="118" spans="2:39" ht="11.25">
      <c r="B118" s="1" t="s">
        <v>222</v>
      </c>
      <c r="C118" s="1" t="s">
        <v>223</v>
      </c>
      <c r="D118" s="1" t="s">
        <v>134</v>
      </c>
      <c r="E118" s="1" t="s">
        <v>228</v>
      </c>
      <c r="G118" s="1" t="s">
        <v>2</v>
      </c>
      <c r="H118" s="1">
        <f t="shared" si="28"/>
        <v>5.02</v>
      </c>
      <c r="AC118" s="1">
        <v>0.49</v>
      </c>
      <c r="AD118" s="1">
        <v>0.42</v>
      </c>
      <c r="AE118" s="1">
        <v>0.35</v>
      </c>
      <c r="AF118" s="1">
        <v>0.44</v>
      </c>
      <c r="AG118" s="1">
        <v>0.44</v>
      </c>
      <c r="AH118" s="1">
        <v>0.51</v>
      </c>
      <c r="AI118" s="1">
        <v>0.49</v>
      </c>
      <c r="AJ118" s="1">
        <v>0.44</v>
      </c>
      <c r="AK118" s="1">
        <v>0.49</v>
      </c>
      <c r="AL118" s="1">
        <v>0.46</v>
      </c>
      <c r="AM118" s="1">
        <v>0.49</v>
      </c>
    </row>
    <row r="119" spans="2:58" s="26" customFormat="1" ht="12">
      <c r="B119" s="26" t="s">
        <v>222</v>
      </c>
      <c r="C119" s="26" t="s">
        <v>223</v>
      </c>
      <c r="G119" s="27" t="str">
        <f>+E118&amp;B118&amp;C118</f>
        <v> unassigned subtotal =</v>
      </c>
      <c r="H119" s="28">
        <f>SUM(H111:H118)</f>
        <v>14.939999999999998</v>
      </c>
      <c r="I119" s="28">
        <f aca="true" t="shared" si="29" ref="I119:BD119">SUM(I111:I118)</f>
        <v>0.37</v>
      </c>
      <c r="J119" s="28">
        <f t="shared" si="29"/>
        <v>0.37</v>
      </c>
      <c r="K119" s="28">
        <f t="shared" si="29"/>
        <v>0.39</v>
      </c>
      <c r="L119" s="28">
        <f t="shared" si="29"/>
        <v>0.12</v>
      </c>
      <c r="M119" s="28">
        <f t="shared" si="29"/>
        <v>0.12</v>
      </c>
      <c r="N119" s="28">
        <f t="shared" si="29"/>
        <v>0.84</v>
      </c>
      <c r="O119" s="28">
        <f t="shared" si="29"/>
        <v>1.06</v>
      </c>
      <c r="P119" s="28">
        <f t="shared" si="29"/>
        <v>0</v>
      </c>
      <c r="Q119" s="28">
        <f t="shared" si="29"/>
        <v>0.47</v>
      </c>
      <c r="R119" s="28">
        <f t="shared" si="29"/>
        <v>0.37</v>
      </c>
      <c r="S119" s="28">
        <f t="shared" si="29"/>
        <v>0.35000000000000003</v>
      </c>
      <c r="T119" s="28">
        <f t="shared" si="29"/>
        <v>0.14</v>
      </c>
      <c r="U119" s="28">
        <f t="shared" si="29"/>
        <v>0</v>
      </c>
      <c r="V119" s="28">
        <f t="shared" si="29"/>
        <v>0</v>
      </c>
      <c r="W119" s="28">
        <f t="shared" si="29"/>
        <v>0</v>
      </c>
      <c r="X119" s="28">
        <f t="shared" si="29"/>
        <v>0</v>
      </c>
      <c r="Y119" s="28">
        <f t="shared" si="29"/>
        <v>0</v>
      </c>
      <c r="Z119" s="28">
        <f t="shared" si="29"/>
        <v>0.27</v>
      </c>
      <c r="AA119" s="28">
        <f t="shared" si="29"/>
        <v>0.16</v>
      </c>
      <c r="AB119" s="28">
        <f t="shared" si="29"/>
        <v>0.09</v>
      </c>
      <c r="AC119" s="28">
        <f t="shared" si="29"/>
        <v>0.58</v>
      </c>
      <c r="AD119" s="28">
        <f t="shared" si="29"/>
        <v>0.5</v>
      </c>
      <c r="AE119" s="28">
        <f t="shared" si="29"/>
        <v>0.57</v>
      </c>
      <c r="AF119" s="28">
        <f t="shared" si="29"/>
        <v>0.6799999999999999</v>
      </c>
      <c r="AG119" s="28">
        <f t="shared" si="29"/>
        <v>1.22</v>
      </c>
      <c r="AH119" s="28">
        <f t="shared" si="29"/>
        <v>1.03</v>
      </c>
      <c r="AI119" s="28">
        <f t="shared" si="29"/>
        <v>0.49</v>
      </c>
      <c r="AJ119" s="28">
        <f t="shared" si="29"/>
        <v>0.44</v>
      </c>
      <c r="AK119" s="28">
        <f t="shared" si="29"/>
        <v>0.49</v>
      </c>
      <c r="AL119" s="28">
        <f t="shared" si="29"/>
        <v>0.46</v>
      </c>
      <c r="AM119" s="28">
        <f t="shared" si="29"/>
        <v>0.49</v>
      </c>
      <c r="AN119" s="28">
        <f t="shared" si="29"/>
        <v>0</v>
      </c>
      <c r="AO119" s="28">
        <f t="shared" si="29"/>
        <v>0</v>
      </c>
      <c r="AP119" s="28">
        <f t="shared" si="29"/>
        <v>0</v>
      </c>
      <c r="AQ119" s="28">
        <f t="shared" si="29"/>
        <v>0</v>
      </c>
      <c r="AR119" s="28">
        <f t="shared" si="29"/>
        <v>0</v>
      </c>
      <c r="AS119" s="28">
        <f t="shared" si="29"/>
        <v>0</v>
      </c>
      <c r="AT119" s="28">
        <f t="shared" si="29"/>
        <v>0</v>
      </c>
      <c r="AU119" s="28">
        <f t="shared" si="29"/>
        <v>0</v>
      </c>
      <c r="AV119" s="28">
        <f t="shared" si="29"/>
        <v>0</v>
      </c>
      <c r="AW119" s="28">
        <f t="shared" si="29"/>
        <v>0</v>
      </c>
      <c r="AX119" s="28">
        <f t="shared" si="29"/>
        <v>0</v>
      </c>
      <c r="AY119" s="28">
        <f t="shared" si="29"/>
        <v>0</v>
      </c>
      <c r="AZ119" s="28">
        <f t="shared" si="29"/>
        <v>0.19</v>
      </c>
      <c r="BA119" s="28">
        <f t="shared" si="29"/>
        <v>1.72</v>
      </c>
      <c r="BB119" s="28">
        <f t="shared" si="29"/>
        <v>0.6399999999999999</v>
      </c>
      <c r="BC119" s="28">
        <f t="shared" si="29"/>
        <v>0.32</v>
      </c>
      <c r="BD119" s="28">
        <f t="shared" si="29"/>
        <v>0.06</v>
      </c>
      <c r="BE119" s="29"/>
      <c r="BF119" s="26">
        <f>SUM(I119:BD119)</f>
        <v>15.000000000000002</v>
      </c>
    </row>
    <row r="120" spans="3:59" s="26" customFormat="1" ht="20.25">
      <c r="C120" s="26" t="s">
        <v>223</v>
      </c>
      <c r="G120" s="30" t="s">
        <v>225</v>
      </c>
      <c r="H120" s="31">
        <f>SUM(H119,H110,H108,H105,H103,H98,H96,H91,H89,H84,H82,H77,H69,H64,H62)</f>
        <v>289.57</v>
      </c>
      <c r="I120" s="31">
        <f aca="true" t="shared" si="30" ref="I120:BD120">SUM(I119,I110,I108,I105,I103,I98,I96,I91,I89,I84,I82,I77,I69,I64,I62)</f>
        <v>13.8</v>
      </c>
      <c r="J120" s="31">
        <f t="shared" si="30"/>
        <v>12.120000000000001</v>
      </c>
      <c r="K120" s="31">
        <f t="shared" si="30"/>
        <v>11.430000000000001</v>
      </c>
      <c r="L120" s="31">
        <f t="shared" si="30"/>
        <v>12.600000000000001</v>
      </c>
      <c r="M120" s="31">
        <f t="shared" si="30"/>
        <v>13.85</v>
      </c>
      <c r="N120" s="31">
        <f t="shared" si="30"/>
        <v>14.42</v>
      </c>
      <c r="O120" s="31">
        <f t="shared" si="30"/>
        <v>10.24</v>
      </c>
      <c r="P120" s="31">
        <f t="shared" si="30"/>
        <v>5.450000000000001</v>
      </c>
      <c r="Q120" s="31">
        <f t="shared" si="30"/>
        <v>8.43</v>
      </c>
      <c r="R120" s="31">
        <f t="shared" si="30"/>
        <v>6.15</v>
      </c>
      <c r="S120" s="31">
        <f t="shared" si="30"/>
        <v>5.8500000000000005</v>
      </c>
      <c r="T120" s="31">
        <f t="shared" si="30"/>
        <v>6.93</v>
      </c>
      <c r="U120" s="31">
        <f t="shared" si="30"/>
        <v>6.52</v>
      </c>
      <c r="V120" s="31">
        <f t="shared" si="30"/>
        <v>7.17</v>
      </c>
      <c r="W120" s="31">
        <f t="shared" si="30"/>
        <v>7.51</v>
      </c>
      <c r="X120" s="31">
        <f t="shared" si="30"/>
        <v>6.249999999999999</v>
      </c>
      <c r="Y120" s="31">
        <f t="shared" si="30"/>
        <v>6.3</v>
      </c>
      <c r="Z120" s="31">
        <f t="shared" si="30"/>
        <v>6.640000000000001</v>
      </c>
      <c r="AA120" s="31">
        <f t="shared" si="30"/>
        <v>6.579999999999999</v>
      </c>
      <c r="AB120" s="31">
        <f t="shared" si="30"/>
        <v>6.609999999999999</v>
      </c>
      <c r="AC120" s="31">
        <f t="shared" si="30"/>
        <v>7.2299999999999995</v>
      </c>
      <c r="AD120" s="31">
        <f t="shared" si="30"/>
        <v>5.84</v>
      </c>
      <c r="AE120" s="31">
        <f t="shared" si="30"/>
        <v>4.870000000000001</v>
      </c>
      <c r="AF120" s="31">
        <f t="shared" si="30"/>
        <v>6.01</v>
      </c>
      <c r="AG120" s="31">
        <f t="shared" si="30"/>
        <v>6.119999999999999</v>
      </c>
      <c r="AH120" s="31">
        <f t="shared" si="30"/>
        <v>6.63</v>
      </c>
      <c r="AI120" s="31">
        <f t="shared" si="30"/>
        <v>6.18</v>
      </c>
      <c r="AJ120" s="31">
        <f t="shared" si="30"/>
        <v>5.3</v>
      </c>
      <c r="AK120" s="31">
        <f t="shared" si="30"/>
        <v>5.43</v>
      </c>
      <c r="AL120" s="31">
        <f t="shared" si="30"/>
        <v>4.909999999999999</v>
      </c>
      <c r="AM120" s="31">
        <f t="shared" si="30"/>
        <v>4.879999999999999</v>
      </c>
      <c r="AN120" s="31">
        <f t="shared" si="30"/>
        <v>4.18</v>
      </c>
      <c r="AO120" s="31">
        <f t="shared" si="30"/>
        <v>3.4899999999999993</v>
      </c>
      <c r="AP120" s="31">
        <f t="shared" si="30"/>
        <v>3.6499999999999995</v>
      </c>
      <c r="AQ120" s="31">
        <f t="shared" si="30"/>
        <v>2.92</v>
      </c>
      <c r="AR120" s="31">
        <f t="shared" si="30"/>
        <v>3.21</v>
      </c>
      <c r="AS120" s="31">
        <f t="shared" si="30"/>
        <v>2.92</v>
      </c>
      <c r="AT120" s="31">
        <f t="shared" si="30"/>
        <v>3.3600000000000003</v>
      </c>
      <c r="AU120" s="31">
        <f t="shared" si="30"/>
        <v>3.3999999999999995</v>
      </c>
      <c r="AV120" s="31">
        <f t="shared" si="30"/>
        <v>3.1599999999999993</v>
      </c>
      <c r="AW120" s="31">
        <f t="shared" si="30"/>
        <v>3.1100000000000003</v>
      </c>
      <c r="AX120" s="31">
        <f t="shared" si="30"/>
        <v>2.8199999999999994</v>
      </c>
      <c r="AY120" s="31">
        <f t="shared" si="30"/>
        <v>3.52</v>
      </c>
      <c r="AZ120" s="31">
        <f t="shared" si="30"/>
        <v>3.51</v>
      </c>
      <c r="BA120" s="31">
        <f t="shared" si="30"/>
        <v>4.129999999999999</v>
      </c>
      <c r="BB120" s="31">
        <f t="shared" si="30"/>
        <v>2.7999999999999994</v>
      </c>
      <c r="BC120" s="31">
        <f t="shared" si="30"/>
        <v>1.1400000000000001</v>
      </c>
      <c r="BD120" s="31">
        <f t="shared" si="30"/>
        <v>0.06</v>
      </c>
      <c r="BE120" s="29"/>
      <c r="BF120" s="26">
        <f>SUM(I120:BD120)</f>
        <v>289.63000000000005</v>
      </c>
      <c r="BG120" s="33">
        <f>+BF119/BF120</f>
        <v>0.05179021510202672</v>
      </c>
    </row>
    <row r="121" spans="7:55" ht="12.75">
      <c r="G121" s="31" t="s">
        <v>309</v>
      </c>
      <c r="H121" s="69">
        <f>(H120-H119)/H120</f>
        <v>0.9484062575543046</v>
      </c>
      <c r="I121" s="4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</row>
    <row r="123" spans="2:56" ht="12.75">
      <c r="B123" s="1" t="s">
        <v>308</v>
      </c>
      <c r="C123" s="1" t="s">
        <v>223</v>
      </c>
      <c r="D123" s="1" t="s">
        <v>202</v>
      </c>
      <c r="E123" t="s">
        <v>301</v>
      </c>
      <c r="G123" t="s">
        <v>37</v>
      </c>
      <c r="H123">
        <f>SUM(I123:BD123)</f>
        <v>1.85</v>
      </c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>
        <v>0.11</v>
      </c>
      <c r="AC123" s="48">
        <v>0.16</v>
      </c>
      <c r="AD123" s="48"/>
      <c r="AE123" s="48"/>
      <c r="AF123" s="48"/>
      <c r="AG123" s="48"/>
      <c r="AH123" s="48">
        <v>0.53</v>
      </c>
      <c r="AI123" s="48">
        <v>0.06</v>
      </c>
      <c r="AJ123" s="48">
        <v>0.28</v>
      </c>
      <c r="AK123" s="48">
        <v>0.31</v>
      </c>
      <c r="AL123" s="48">
        <v>0.2</v>
      </c>
      <c r="AM123" s="48"/>
      <c r="AN123" s="48"/>
      <c r="AO123" s="48"/>
      <c r="AP123" s="48"/>
      <c r="AQ123" s="48"/>
      <c r="AR123" s="48"/>
      <c r="AS123" s="48">
        <v>0.17</v>
      </c>
      <c r="AT123" s="48">
        <v>0.03</v>
      </c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</row>
    <row r="124" spans="2:57" s="26" customFormat="1" ht="12.75">
      <c r="B124" s="26" t="s">
        <v>308</v>
      </c>
      <c r="C124" s="26" t="s">
        <v>223</v>
      </c>
      <c r="D124" s="1" t="s">
        <v>202</v>
      </c>
      <c r="E124" s="47"/>
      <c r="G124" s="27" t="str">
        <f>+E123&amp;B123&amp;C123</f>
        <v>DAVIS subtotal =</v>
      </c>
      <c r="H124" s="31">
        <f>SUM(H123)</f>
        <v>1.85</v>
      </c>
      <c r="I124" s="49">
        <f aca="true" t="shared" si="31" ref="I124:BD124">SUM(I123)</f>
        <v>0</v>
      </c>
      <c r="J124" s="49">
        <f t="shared" si="31"/>
        <v>0</v>
      </c>
      <c r="K124" s="49">
        <f t="shared" si="31"/>
        <v>0</v>
      </c>
      <c r="L124" s="49">
        <f t="shared" si="31"/>
        <v>0</v>
      </c>
      <c r="M124" s="49">
        <f t="shared" si="31"/>
        <v>0</v>
      </c>
      <c r="N124" s="49">
        <f t="shared" si="31"/>
        <v>0</v>
      </c>
      <c r="O124" s="49">
        <f t="shared" si="31"/>
        <v>0</v>
      </c>
      <c r="P124" s="49">
        <f t="shared" si="31"/>
        <v>0</v>
      </c>
      <c r="Q124" s="49">
        <f t="shared" si="31"/>
        <v>0</v>
      </c>
      <c r="R124" s="49">
        <f t="shared" si="31"/>
        <v>0</v>
      </c>
      <c r="S124" s="49">
        <f t="shared" si="31"/>
        <v>0</v>
      </c>
      <c r="T124" s="49">
        <f t="shared" si="31"/>
        <v>0</v>
      </c>
      <c r="U124" s="49">
        <f t="shared" si="31"/>
        <v>0</v>
      </c>
      <c r="V124" s="49">
        <f t="shared" si="31"/>
        <v>0</v>
      </c>
      <c r="W124" s="49">
        <f t="shared" si="31"/>
        <v>0</v>
      </c>
      <c r="X124" s="49">
        <f t="shared" si="31"/>
        <v>0</v>
      </c>
      <c r="Y124" s="49">
        <f t="shared" si="31"/>
        <v>0</v>
      </c>
      <c r="Z124" s="49">
        <f t="shared" si="31"/>
        <v>0</v>
      </c>
      <c r="AA124" s="49">
        <f t="shared" si="31"/>
        <v>0</v>
      </c>
      <c r="AB124" s="49">
        <f t="shared" si="31"/>
        <v>0.11</v>
      </c>
      <c r="AC124" s="49">
        <f t="shared" si="31"/>
        <v>0.16</v>
      </c>
      <c r="AD124" s="49">
        <f t="shared" si="31"/>
        <v>0</v>
      </c>
      <c r="AE124" s="49">
        <f t="shared" si="31"/>
        <v>0</v>
      </c>
      <c r="AF124" s="49">
        <f t="shared" si="31"/>
        <v>0</v>
      </c>
      <c r="AG124" s="49">
        <f t="shared" si="31"/>
        <v>0</v>
      </c>
      <c r="AH124" s="49">
        <f t="shared" si="31"/>
        <v>0.53</v>
      </c>
      <c r="AI124" s="49">
        <f t="shared" si="31"/>
        <v>0.06</v>
      </c>
      <c r="AJ124" s="49">
        <f t="shared" si="31"/>
        <v>0.28</v>
      </c>
      <c r="AK124" s="49">
        <f t="shared" si="31"/>
        <v>0.31</v>
      </c>
      <c r="AL124" s="49">
        <f t="shared" si="31"/>
        <v>0.2</v>
      </c>
      <c r="AM124" s="49">
        <f t="shared" si="31"/>
        <v>0</v>
      </c>
      <c r="AN124" s="49">
        <f t="shared" si="31"/>
        <v>0</v>
      </c>
      <c r="AO124" s="49">
        <f t="shared" si="31"/>
        <v>0</v>
      </c>
      <c r="AP124" s="49">
        <f t="shared" si="31"/>
        <v>0</v>
      </c>
      <c r="AQ124" s="49">
        <f t="shared" si="31"/>
        <v>0</v>
      </c>
      <c r="AR124" s="49">
        <f t="shared" si="31"/>
        <v>0</v>
      </c>
      <c r="AS124" s="49">
        <f t="shared" si="31"/>
        <v>0.17</v>
      </c>
      <c r="AT124" s="49">
        <f t="shared" si="31"/>
        <v>0.03</v>
      </c>
      <c r="AU124" s="49">
        <f t="shared" si="31"/>
        <v>0</v>
      </c>
      <c r="AV124" s="49">
        <f t="shared" si="31"/>
        <v>0</v>
      </c>
      <c r="AW124" s="49">
        <f t="shared" si="31"/>
        <v>0</v>
      </c>
      <c r="AX124" s="49">
        <f t="shared" si="31"/>
        <v>0</v>
      </c>
      <c r="AY124" s="49">
        <f t="shared" si="31"/>
        <v>0</v>
      </c>
      <c r="AZ124" s="49">
        <f t="shared" si="31"/>
        <v>0</v>
      </c>
      <c r="BA124" s="49">
        <f t="shared" si="31"/>
        <v>0</v>
      </c>
      <c r="BB124" s="49">
        <f t="shared" si="31"/>
        <v>0</v>
      </c>
      <c r="BC124" s="49">
        <f t="shared" si="31"/>
        <v>0</v>
      </c>
      <c r="BD124" s="49">
        <f t="shared" si="31"/>
        <v>0</v>
      </c>
      <c r="BE124" s="29"/>
    </row>
    <row r="125" spans="2:56" ht="12.75">
      <c r="B125" s="1" t="s">
        <v>308</v>
      </c>
      <c r="C125" s="1" t="s">
        <v>223</v>
      </c>
      <c r="D125" s="1" t="s">
        <v>202</v>
      </c>
      <c r="E125" t="s">
        <v>302</v>
      </c>
      <c r="G125" t="s">
        <v>35</v>
      </c>
      <c r="H125">
        <f>SUM(I125:BD125)</f>
        <v>0.97</v>
      </c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>
        <v>0.02</v>
      </c>
      <c r="AD125" s="48">
        <v>0.03</v>
      </c>
      <c r="AE125" s="48">
        <v>0.04</v>
      </c>
      <c r="AF125" s="48">
        <v>0.04</v>
      </c>
      <c r="AG125" s="48">
        <v>0.03</v>
      </c>
      <c r="AH125" s="48"/>
      <c r="AI125" s="48"/>
      <c r="AJ125" s="48"/>
      <c r="AK125" s="48">
        <v>0.02</v>
      </c>
      <c r="AL125" s="48">
        <v>0.06</v>
      </c>
      <c r="AM125" s="48">
        <v>0.06</v>
      </c>
      <c r="AN125" s="48">
        <v>0.1</v>
      </c>
      <c r="AO125" s="48">
        <v>0.12</v>
      </c>
      <c r="AP125" s="48">
        <v>0.11</v>
      </c>
      <c r="AQ125" s="48">
        <v>0.1</v>
      </c>
      <c r="AR125" s="48">
        <v>0.21</v>
      </c>
      <c r="AS125" s="48">
        <v>0.03</v>
      </c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</row>
    <row r="126" spans="2:56" ht="12.75">
      <c r="B126" s="1" t="s">
        <v>308</v>
      </c>
      <c r="C126" s="1" t="s">
        <v>223</v>
      </c>
      <c r="D126" s="1" t="s">
        <v>202</v>
      </c>
      <c r="E126" t="s">
        <v>302</v>
      </c>
      <c r="G126" t="s">
        <v>36</v>
      </c>
      <c r="H126">
        <f>SUM(I126:BD126)</f>
        <v>4.660000000000002</v>
      </c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>
        <v>0.01</v>
      </c>
      <c r="AB126" s="48">
        <v>0.12</v>
      </c>
      <c r="AC126" s="48">
        <v>0.13</v>
      </c>
      <c r="AD126" s="48">
        <v>0.19</v>
      </c>
      <c r="AE126" s="48">
        <v>0.17</v>
      </c>
      <c r="AF126" s="48">
        <v>0.56</v>
      </c>
      <c r="AG126" s="48">
        <v>0.73</v>
      </c>
      <c r="AH126" s="48">
        <v>0.53</v>
      </c>
      <c r="AI126" s="48">
        <v>0.29</v>
      </c>
      <c r="AJ126" s="48">
        <v>0.24</v>
      </c>
      <c r="AK126" s="48">
        <v>0.26</v>
      </c>
      <c r="AL126" s="48">
        <v>0.19</v>
      </c>
      <c r="AM126" s="48">
        <v>0.16</v>
      </c>
      <c r="AN126" s="48">
        <v>0.27</v>
      </c>
      <c r="AO126" s="48">
        <v>0.15</v>
      </c>
      <c r="AP126" s="48">
        <v>0.12</v>
      </c>
      <c r="AQ126" s="48">
        <v>0.11</v>
      </c>
      <c r="AR126" s="48">
        <v>0.17</v>
      </c>
      <c r="AS126" s="48">
        <v>0.19</v>
      </c>
      <c r="AT126" s="48">
        <v>0.07</v>
      </c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</row>
    <row r="127" spans="2:56" ht="12.75">
      <c r="B127" s="1" t="s">
        <v>308</v>
      </c>
      <c r="C127" s="1" t="s">
        <v>223</v>
      </c>
      <c r="D127" s="1" t="s">
        <v>202</v>
      </c>
      <c r="E127" t="s">
        <v>302</v>
      </c>
      <c r="G127" t="s">
        <v>38</v>
      </c>
      <c r="H127">
        <f>SUM(I127:BD127)</f>
        <v>0.38</v>
      </c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>
        <v>0.01</v>
      </c>
      <c r="AN127" s="48">
        <v>0.09</v>
      </c>
      <c r="AO127" s="48">
        <v>0.09</v>
      </c>
      <c r="AP127" s="48">
        <v>0.08</v>
      </c>
      <c r="AQ127" s="48">
        <v>0.07</v>
      </c>
      <c r="AR127" s="48">
        <v>0.04</v>
      </c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</row>
    <row r="128" spans="2:56" s="50" customFormat="1" ht="12.75">
      <c r="B128" s="50" t="s">
        <v>308</v>
      </c>
      <c r="C128" s="50" t="s">
        <v>223</v>
      </c>
      <c r="D128" s="1" t="s">
        <v>202</v>
      </c>
      <c r="E128" s="51" t="s">
        <v>302</v>
      </c>
      <c r="G128" s="51" t="s">
        <v>39</v>
      </c>
      <c r="H128" s="51">
        <f>SUM(I128:BD128)</f>
        <v>0.6000000000000001</v>
      </c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>
        <v>0.04</v>
      </c>
      <c r="AM128" s="52">
        <v>0.1</v>
      </c>
      <c r="AN128" s="52">
        <v>0.1</v>
      </c>
      <c r="AO128" s="52">
        <v>0.1</v>
      </c>
      <c r="AP128" s="52">
        <v>0.09</v>
      </c>
      <c r="AQ128" s="52">
        <v>0.08</v>
      </c>
      <c r="AR128" s="52">
        <v>0.06</v>
      </c>
      <c r="AS128" s="52">
        <v>0.03</v>
      </c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</row>
    <row r="129" spans="2:56" ht="12.75">
      <c r="B129" s="1" t="s">
        <v>308</v>
      </c>
      <c r="C129" s="1" t="s">
        <v>223</v>
      </c>
      <c r="D129" s="1" t="s">
        <v>202</v>
      </c>
      <c r="E129" t="s">
        <v>302</v>
      </c>
      <c r="G129" t="s">
        <v>40</v>
      </c>
      <c r="H129">
        <f>SUM(I129:BD129)</f>
        <v>1.5799999999999996</v>
      </c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>
        <v>0.14</v>
      </c>
      <c r="AE129" s="48">
        <v>0.14</v>
      </c>
      <c r="AF129" s="48">
        <v>0.03</v>
      </c>
      <c r="AG129" s="48">
        <v>0.03</v>
      </c>
      <c r="AH129" s="48">
        <v>0.04</v>
      </c>
      <c r="AI129" s="48">
        <v>0.01</v>
      </c>
      <c r="AJ129" s="48"/>
      <c r="AK129" s="48"/>
      <c r="AL129" s="48"/>
      <c r="AM129" s="48">
        <v>0.15</v>
      </c>
      <c r="AN129" s="48">
        <v>0.18</v>
      </c>
      <c r="AO129" s="48">
        <v>0.18</v>
      </c>
      <c r="AP129" s="48">
        <v>0.17</v>
      </c>
      <c r="AQ129" s="48">
        <v>0.15</v>
      </c>
      <c r="AR129" s="48">
        <v>0.22</v>
      </c>
      <c r="AS129" s="48">
        <v>0.14</v>
      </c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</row>
    <row r="130" spans="2:57" s="26" customFormat="1" ht="12.75">
      <c r="B130" s="26" t="s">
        <v>308</v>
      </c>
      <c r="C130" s="26" t="s">
        <v>223</v>
      </c>
      <c r="D130" s="1" t="s">
        <v>202</v>
      </c>
      <c r="E130" s="47"/>
      <c r="G130" s="27" t="str">
        <f>+E129&amp;B129&amp;C129</f>
        <v>DONG subtotal =</v>
      </c>
      <c r="H130" s="31">
        <f>SUM(H125:H129)</f>
        <v>8.190000000000001</v>
      </c>
      <c r="I130" s="49">
        <f aca="true" t="shared" si="32" ref="I130:BD130">SUM(I125:I129)</f>
        <v>0</v>
      </c>
      <c r="J130" s="49">
        <f t="shared" si="32"/>
        <v>0</v>
      </c>
      <c r="K130" s="49">
        <f t="shared" si="32"/>
        <v>0</v>
      </c>
      <c r="L130" s="49">
        <f t="shared" si="32"/>
        <v>0</v>
      </c>
      <c r="M130" s="49">
        <f t="shared" si="32"/>
        <v>0</v>
      </c>
      <c r="N130" s="49">
        <f t="shared" si="32"/>
        <v>0</v>
      </c>
      <c r="O130" s="49">
        <f t="shared" si="32"/>
        <v>0</v>
      </c>
      <c r="P130" s="49">
        <f t="shared" si="32"/>
        <v>0</v>
      </c>
      <c r="Q130" s="49">
        <f t="shared" si="32"/>
        <v>0</v>
      </c>
      <c r="R130" s="49">
        <f t="shared" si="32"/>
        <v>0</v>
      </c>
      <c r="S130" s="49">
        <f t="shared" si="32"/>
        <v>0</v>
      </c>
      <c r="T130" s="49">
        <f t="shared" si="32"/>
        <v>0</v>
      </c>
      <c r="U130" s="49">
        <f t="shared" si="32"/>
        <v>0</v>
      </c>
      <c r="V130" s="49">
        <f t="shared" si="32"/>
        <v>0</v>
      </c>
      <c r="W130" s="49">
        <f t="shared" si="32"/>
        <v>0</v>
      </c>
      <c r="X130" s="49">
        <f t="shared" si="32"/>
        <v>0</v>
      </c>
      <c r="Y130" s="49">
        <f t="shared" si="32"/>
        <v>0</v>
      </c>
      <c r="Z130" s="49">
        <f t="shared" si="32"/>
        <v>0</v>
      </c>
      <c r="AA130" s="49">
        <f t="shared" si="32"/>
        <v>0.01</v>
      </c>
      <c r="AB130" s="49">
        <f t="shared" si="32"/>
        <v>0.12</v>
      </c>
      <c r="AC130" s="49">
        <f t="shared" si="32"/>
        <v>0.15</v>
      </c>
      <c r="AD130" s="49">
        <f t="shared" si="32"/>
        <v>0.36</v>
      </c>
      <c r="AE130" s="49">
        <f t="shared" si="32"/>
        <v>0.35000000000000003</v>
      </c>
      <c r="AF130" s="49">
        <f t="shared" si="32"/>
        <v>0.6300000000000001</v>
      </c>
      <c r="AG130" s="49">
        <f t="shared" si="32"/>
        <v>0.79</v>
      </c>
      <c r="AH130" s="49">
        <f t="shared" si="32"/>
        <v>0.5700000000000001</v>
      </c>
      <c r="AI130" s="49">
        <f t="shared" si="32"/>
        <v>0.3</v>
      </c>
      <c r="AJ130" s="49">
        <f t="shared" si="32"/>
        <v>0.24</v>
      </c>
      <c r="AK130" s="49">
        <f t="shared" si="32"/>
        <v>0.28</v>
      </c>
      <c r="AL130" s="49">
        <f t="shared" si="32"/>
        <v>0.29</v>
      </c>
      <c r="AM130" s="49">
        <f t="shared" si="32"/>
        <v>0.48</v>
      </c>
      <c r="AN130" s="49">
        <f t="shared" si="32"/>
        <v>0.74</v>
      </c>
      <c r="AO130" s="49">
        <f t="shared" si="32"/>
        <v>0.6399999999999999</v>
      </c>
      <c r="AP130" s="49">
        <f t="shared" si="32"/>
        <v>0.5700000000000001</v>
      </c>
      <c r="AQ130" s="49">
        <f t="shared" si="32"/>
        <v>0.51</v>
      </c>
      <c r="AR130" s="49">
        <f t="shared" si="32"/>
        <v>0.7</v>
      </c>
      <c r="AS130" s="49">
        <f t="shared" si="32"/>
        <v>0.39</v>
      </c>
      <c r="AT130" s="49">
        <f t="shared" si="32"/>
        <v>0.07</v>
      </c>
      <c r="AU130" s="49">
        <f t="shared" si="32"/>
        <v>0</v>
      </c>
      <c r="AV130" s="49">
        <f t="shared" si="32"/>
        <v>0</v>
      </c>
      <c r="AW130" s="49">
        <f t="shared" si="32"/>
        <v>0</v>
      </c>
      <c r="AX130" s="49">
        <f t="shared" si="32"/>
        <v>0</v>
      </c>
      <c r="AY130" s="49">
        <f t="shared" si="32"/>
        <v>0</v>
      </c>
      <c r="AZ130" s="49">
        <f t="shared" si="32"/>
        <v>0</v>
      </c>
      <c r="BA130" s="49">
        <f t="shared" si="32"/>
        <v>0</v>
      </c>
      <c r="BB130" s="49">
        <f t="shared" si="32"/>
        <v>0</v>
      </c>
      <c r="BC130" s="49">
        <f t="shared" si="32"/>
        <v>0</v>
      </c>
      <c r="BD130" s="49">
        <f t="shared" si="32"/>
        <v>0</v>
      </c>
      <c r="BE130" s="29"/>
    </row>
    <row r="131" spans="2:56" ht="12.75">
      <c r="B131" s="1" t="s">
        <v>308</v>
      </c>
      <c r="C131" s="1" t="s">
        <v>223</v>
      </c>
      <c r="D131" s="1" t="s">
        <v>202</v>
      </c>
      <c r="E131" t="s">
        <v>303</v>
      </c>
      <c r="G131" t="s">
        <v>37</v>
      </c>
      <c r="H131">
        <f>SUM(I131:BD131)</f>
        <v>2.6500000000000004</v>
      </c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>
        <v>0.51</v>
      </c>
      <c r="AH131" s="48">
        <v>0.08</v>
      </c>
      <c r="AI131" s="48">
        <v>0.48</v>
      </c>
      <c r="AJ131" s="48"/>
      <c r="AK131" s="48"/>
      <c r="AL131" s="48"/>
      <c r="AM131" s="48">
        <v>0.12</v>
      </c>
      <c r="AN131" s="48">
        <v>0.37</v>
      </c>
      <c r="AO131" s="48">
        <v>0.37</v>
      </c>
      <c r="AP131" s="48">
        <v>0.28</v>
      </c>
      <c r="AQ131" s="48">
        <v>0.16</v>
      </c>
      <c r="AR131" s="48">
        <v>0.2</v>
      </c>
      <c r="AS131" s="48">
        <v>0.08</v>
      </c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</row>
    <row r="132" spans="2:56" ht="12.75">
      <c r="B132" s="1" t="s">
        <v>308</v>
      </c>
      <c r="C132" s="1" t="s">
        <v>223</v>
      </c>
      <c r="D132" s="1" t="s">
        <v>202</v>
      </c>
      <c r="E132" t="s">
        <v>303</v>
      </c>
      <c r="G132" t="s">
        <v>38</v>
      </c>
      <c r="H132">
        <f>SUM(I132:BD132)</f>
        <v>1.1900000000000004</v>
      </c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>
        <v>0.03</v>
      </c>
      <c r="AF132" s="48">
        <v>0.11</v>
      </c>
      <c r="AG132" s="48">
        <v>0.12</v>
      </c>
      <c r="AH132" s="48">
        <v>0.17</v>
      </c>
      <c r="AI132" s="48">
        <v>0.2</v>
      </c>
      <c r="AJ132" s="48">
        <v>0.07</v>
      </c>
      <c r="AK132" s="48">
        <v>0.07</v>
      </c>
      <c r="AL132" s="48">
        <v>0.08</v>
      </c>
      <c r="AM132" s="48">
        <v>0.07</v>
      </c>
      <c r="AN132" s="48"/>
      <c r="AO132" s="48"/>
      <c r="AP132" s="48"/>
      <c r="AQ132" s="48"/>
      <c r="AR132" s="48">
        <v>0.13</v>
      </c>
      <c r="AS132" s="48">
        <v>0.14</v>
      </c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</row>
    <row r="133" spans="2:56" ht="12.75">
      <c r="B133" s="1" t="s">
        <v>308</v>
      </c>
      <c r="C133" s="1" t="s">
        <v>223</v>
      </c>
      <c r="D133" s="1" t="s">
        <v>202</v>
      </c>
      <c r="E133" t="s">
        <v>303</v>
      </c>
      <c r="G133" t="s">
        <v>39</v>
      </c>
      <c r="H133">
        <f>SUM(I133:BD133)</f>
        <v>1.9700000000000002</v>
      </c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>
        <v>0.06</v>
      </c>
      <c r="AD133" s="48">
        <v>0.06</v>
      </c>
      <c r="AE133" s="48">
        <v>0.05</v>
      </c>
      <c r="AF133" s="48">
        <v>0.07</v>
      </c>
      <c r="AG133" s="48">
        <v>0.04</v>
      </c>
      <c r="AH133" s="48"/>
      <c r="AI133" s="48">
        <v>0.02</v>
      </c>
      <c r="AJ133" s="48">
        <v>0.08</v>
      </c>
      <c r="AK133" s="48">
        <v>0.14</v>
      </c>
      <c r="AL133" s="48">
        <v>0.12</v>
      </c>
      <c r="AM133" s="48">
        <v>0.13</v>
      </c>
      <c r="AN133" s="48">
        <v>0.15</v>
      </c>
      <c r="AO133" s="48">
        <v>0.15</v>
      </c>
      <c r="AP133" s="48">
        <v>0.14</v>
      </c>
      <c r="AQ133" s="48">
        <v>0.12</v>
      </c>
      <c r="AR133" s="48">
        <v>0.18</v>
      </c>
      <c r="AS133" s="48">
        <v>0.36</v>
      </c>
      <c r="AT133" s="48">
        <v>0.1</v>
      </c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</row>
    <row r="134" spans="2:57" s="26" customFormat="1" ht="12.75">
      <c r="B134" s="26" t="s">
        <v>308</v>
      </c>
      <c r="C134" s="26" t="s">
        <v>223</v>
      </c>
      <c r="D134" s="1" t="s">
        <v>202</v>
      </c>
      <c r="E134" s="47"/>
      <c r="G134" s="27" t="str">
        <f>+E133&amp;B133&amp;C133</f>
        <v>ISAACS subtotal =</v>
      </c>
      <c r="H134" s="31">
        <f>SUM(H131:H133)</f>
        <v>5.8100000000000005</v>
      </c>
      <c r="I134" s="49">
        <f aca="true" t="shared" si="33" ref="I134:BD134">SUM(I131:I133)</f>
        <v>0</v>
      </c>
      <c r="J134" s="49">
        <f t="shared" si="33"/>
        <v>0</v>
      </c>
      <c r="K134" s="49">
        <f t="shared" si="33"/>
        <v>0</v>
      </c>
      <c r="L134" s="49">
        <f t="shared" si="33"/>
        <v>0</v>
      </c>
      <c r="M134" s="49">
        <f t="shared" si="33"/>
        <v>0</v>
      </c>
      <c r="N134" s="49">
        <f t="shared" si="33"/>
        <v>0</v>
      </c>
      <c r="O134" s="49">
        <f t="shared" si="33"/>
        <v>0</v>
      </c>
      <c r="P134" s="49">
        <f t="shared" si="33"/>
        <v>0</v>
      </c>
      <c r="Q134" s="49">
        <f t="shared" si="33"/>
        <v>0</v>
      </c>
      <c r="R134" s="49">
        <f t="shared" si="33"/>
        <v>0</v>
      </c>
      <c r="S134" s="49">
        <f t="shared" si="33"/>
        <v>0</v>
      </c>
      <c r="T134" s="49">
        <f t="shared" si="33"/>
        <v>0</v>
      </c>
      <c r="U134" s="49">
        <f t="shared" si="33"/>
        <v>0</v>
      </c>
      <c r="V134" s="49">
        <f t="shared" si="33"/>
        <v>0</v>
      </c>
      <c r="W134" s="49">
        <f t="shared" si="33"/>
        <v>0</v>
      </c>
      <c r="X134" s="49">
        <f t="shared" si="33"/>
        <v>0</v>
      </c>
      <c r="Y134" s="49">
        <f t="shared" si="33"/>
        <v>0</v>
      </c>
      <c r="Z134" s="49">
        <f t="shared" si="33"/>
        <v>0</v>
      </c>
      <c r="AA134" s="49">
        <f t="shared" si="33"/>
        <v>0</v>
      </c>
      <c r="AB134" s="49">
        <f t="shared" si="33"/>
        <v>0</v>
      </c>
      <c r="AC134" s="49">
        <f t="shared" si="33"/>
        <v>0.06</v>
      </c>
      <c r="AD134" s="49">
        <f t="shared" si="33"/>
        <v>0.06</v>
      </c>
      <c r="AE134" s="49">
        <f t="shared" si="33"/>
        <v>0.08</v>
      </c>
      <c r="AF134" s="49">
        <f t="shared" si="33"/>
        <v>0.18</v>
      </c>
      <c r="AG134" s="49">
        <f t="shared" si="33"/>
        <v>0.67</v>
      </c>
      <c r="AH134" s="49">
        <f t="shared" si="33"/>
        <v>0.25</v>
      </c>
      <c r="AI134" s="49">
        <f t="shared" si="33"/>
        <v>0.7</v>
      </c>
      <c r="AJ134" s="49">
        <f t="shared" si="33"/>
        <v>0.15000000000000002</v>
      </c>
      <c r="AK134" s="49">
        <f t="shared" si="33"/>
        <v>0.21000000000000002</v>
      </c>
      <c r="AL134" s="49">
        <f t="shared" si="33"/>
        <v>0.2</v>
      </c>
      <c r="AM134" s="49">
        <f t="shared" si="33"/>
        <v>0.32</v>
      </c>
      <c r="AN134" s="49">
        <f t="shared" si="33"/>
        <v>0.52</v>
      </c>
      <c r="AO134" s="49">
        <f t="shared" si="33"/>
        <v>0.52</v>
      </c>
      <c r="AP134" s="49">
        <f t="shared" si="33"/>
        <v>0.42000000000000004</v>
      </c>
      <c r="AQ134" s="49">
        <f t="shared" si="33"/>
        <v>0.28</v>
      </c>
      <c r="AR134" s="49">
        <f t="shared" si="33"/>
        <v>0.51</v>
      </c>
      <c r="AS134" s="49">
        <f t="shared" si="33"/>
        <v>0.5800000000000001</v>
      </c>
      <c r="AT134" s="49">
        <f t="shared" si="33"/>
        <v>0.1</v>
      </c>
      <c r="AU134" s="49">
        <f t="shared" si="33"/>
        <v>0</v>
      </c>
      <c r="AV134" s="49">
        <f t="shared" si="33"/>
        <v>0</v>
      </c>
      <c r="AW134" s="49">
        <f t="shared" si="33"/>
        <v>0</v>
      </c>
      <c r="AX134" s="49">
        <f t="shared" si="33"/>
        <v>0</v>
      </c>
      <c r="AY134" s="49">
        <f t="shared" si="33"/>
        <v>0</v>
      </c>
      <c r="AZ134" s="49">
        <f t="shared" si="33"/>
        <v>0</v>
      </c>
      <c r="BA134" s="49">
        <f t="shared" si="33"/>
        <v>0</v>
      </c>
      <c r="BB134" s="49">
        <f t="shared" si="33"/>
        <v>0</v>
      </c>
      <c r="BC134" s="49">
        <f t="shared" si="33"/>
        <v>0</v>
      </c>
      <c r="BD134" s="49">
        <f t="shared" si="33"/>
        <v>0</v>
      </c>
      <c r="BE134" s="29"/>
    </row>
    <row r="135" spans="2:56" ht="12.75">
      <c r="B135" s="1" t="s">
        <v>308</v>
      </c>
      <c r="C135" s="1" t="s">
        <v>223</v>
      </c>
      <c r="D135" s="1" t="s">
        <v>202</v>
      </c>
      <c r="E135" t="s">
        <v>304</v>
      </c>
      <c r="G135" t="s">
        <v>39</v>
      </c>
      <c r="H135">
        <f>SUM(I135:BD135)</f>
        <v>3.94</v>
      </c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>
        <v>0.12</v>
      </c>
      <c r="AD135" s="48">
        <v>0.2</v>
      </c>
      <c r="AE135" s="48">
        <v>0.22</v>
      </c>
      <c r="AF135" s="48">
        <v>0.28</v>
      </c>
      <c r="AG135" s="48">
        <v>0.18</v>
      </c>
      <c r="AH135" s="48"/>
      <c r="AI135" s="48"/>
      <c r="AJ135" s="48"/>
      <c r="AK135" s="48"/>
      <c r="AL135" s="48">
        <v>0.17</v>
      </c>
      <c r="AM135" s="48">
        <v>0.46</v>
      </c>
      <c r="AN135" s="48">
        <v>0.44</v>
      </c>
      <c r="AO135" s="48">
        <v>0.44</v>
      </c>
      <c r="AP135" s="48">
        <v>0.42</v>
      </c>
      <c r="AQ135" s="48">
        <v>0.35</v>
      </c>
      <c r="AR135" s="48">
        <v>0.39</v>
      </c>
      <c r="AS135" s="48">
        <v>0.27</v>
      </c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</row>
    <row r="136" spans="2:57" s="26" customFormat="1" ht="12.75">
      <c r="B136" s="26" t="s">
        <v>308</v>
      </c>
      <c r="C136" s="26" t="s">
        <v>223</v>
      </c>
      <c r="D136" s="1" t="s">
        <v>202</v>
      </c>
      <c r="E136" s="47"/>
      <c r="G136" s="27" t="str">
        <f>+E135&amp;B135&amp;C135</f>
        <v>MASTROVITO subtotal =</v>
      </c>
      <c r="H136" s="31">
        <f>SUM(H135)</f>
        <v>3.94</v>
      </c>
      <c r="I136" s="49">
        <f aca="true" t="shared" si="34" ref="I136:BD136">SUM(I135)</f>
        <v>0</v>
      </c>
      <c r="J136" s="49">
        <f t="shared" si="34"/>
        <v>0</v>
      </c>
      <c r="K136" s="49">
        <f t="shared" si="34"/>
        <v>0</v>
      </c>
      <c r="L136" s="49">
        <f t="shared" si="34"/>
        <v>0</v>
      </c>
      <c r="M136" s="49">
        <f t="shared" si="34"/>
        <v>0</v>
      </c>
      <c r="N136" s="49">
        <f t="shared" si="34"/>
        <v>0</v>
      </c>
      <c r="O136" s="49">
        <f t="shared" si="34"/>
        <v>0</v>
      </c>
      <c r="P136" s="49">
        <f t="shared" si="34"/>
        <v>0</v>
      </c>
      <c r="Q136" s="49">
        <f t="shared" si="34"/>
        <v>0</v>
      </c>
      <c r="R136" s="49">
        <f t="shared" si="34"/>
        <v>0</v>
      </c>
      <c r="S136" s="49">
        <f t="shared" si="34"/>
        <v>0</v>
      </c>
      <c r="T136" s="49">
        <f t="shared" si="34"/>
        <v>0</v>
      </c>
      <c r="U136" s="49">
        <f t="shared" si="34"/>
        <v>0</v>
      </c>
      <c r="V136" s="49">
        <f t="shared" si="34"/>
        <v>0</v>
      </c>
      <c r="W136" s="49">
        <f t="shared" si="34"/>
        <v>0</v>
      </c>
      <c r="X136" s="49">
        <f t="shared" si="34"/>
        <v>0</v>
      </c>
      <c r="Y136" s="49">
        <f t="shared" si="34"/>
        <v>0</v>
      </c>
      <c r="Z136" s="49">
        <f t="shared" si="34"/>
        <v>0</v>
      </c>
      <c r="AA136" s="49">
        <f t="shared" si="34"/>
        <v>0</v>
      </c>
      <c r="AB136" s="49">
        <f t="shared" si="34"/>
        <v>0</v>
      </c>
      <c r="AC136" s="49">
        <f t="shared" si="34"/>
        <v>0.12</v>
      </c>
      <c r="AD136" s="49">
        <f t="shared" si="34"/>
        <v>0.2</v>
      </c>
      <c r="AE136" s="49">
        <f t="shared" si="34"/>
        <v>0.22</v>
      </c>
      <c r="AF136" s="49">
        <f t="shared" si="34"/>
        <v>0.28</v>
      </c>
      <c r="AG136" s="49">
        <f t="shared" si="34"/>
        <v>0.18</v>
      </c>
      <c r="AH136" s="49">
        <f t="shared" si="34"/>
        <v>0</v>
      </c>
      <c r="AI136" s="49">
        <f t="shared" si="34"/>
        <v>0</v>
      </c>
      <c r="AJ136" s="49">
        <f t="shared" si="34"/>
        <v>0</v>
      </c>
      <c r="AK136" s="49">
        <f t="shared" si="34"/>
        <v>0</v>
      </c>
      <c r="AL136" s="49">
        <f t="shared" si="34"/>
        <v>0.17</v>
      </c>
      <c r="AM136" s="49">
        <f t="shared" si="34"/>
        <v>0.46</v>
      </c>
      <c r="AN136" s="49">
        <f t="shared" si="34"/>
        <v>0.44</v>
      </c>
      <c r="AO136" s="49">
        <f t="shared" si="34"/>
        <v>0.44</v>
      </c>
      <c r="AP136" s="49">
        <f t="shared" si="34"/>
        <v>0.42</v>
      </c>
      <c r="AQ136" s="49">
        <f t="shared" si="34"/>
        <v>0.35</v>
      </c>
      <c r="AR136" s="49">
        <f t="shared" si="34"/>
        <v>0.39</v>
      </c>
      <c r="AS136" s="49">
        <f t="shared" si="34"/>
        <v>0.27</v>
      </c>
      <c r="AT136" s="49">
        <f t="shared" si="34"/>
        <v>0</v>
      </c>
      <c r="AU136" s="49">
        <f t="shared" si="34"/>
        <v>0</v>
      </c>
      <c r="AV136" s="49">
        <f t="shared" si="34"/>
        <v>0</v>
      </c>
      <c r="AW136" s="49">
        <f t="shared" si="34"/>
        <v>0</v>
      </c>
      <c r="AX136" s="49">
        <f t="shared" si="34"/>
        <v>0</v>
      </c>
      <c r="AY136" s="49">
        <f t="shared" si="34"/>
        <v>0</v>
      </c>
      <c r="AZ136" s="49">
        <f t="shared" si="34"/>
        <v>0</v>
      </c>
      <c r="BA136" s="49">
        <f t="shared" si="34"/>
        <v>0</v>
      </c>
      <c r="BB136" s="49">
        <f t="shared" si="34"/>
        <v>0</v>
      </c>
      <c r="BC136" s="49">
        <f t="shared" si="34"/>
        <v>0</v>
      </c>
      <c r="BD136" s="49">
        <f t="shared" si="34"/>
        <v>0</v>
      </c>
      <c r="BE136" s="29"/>
    </row>
    <row r="137" spans="2:56" ht="12.75">
      <c r="B137" s="1" t="s">
        <v>308</v>
      </c>
      <c r="C137" s="1" t="s">
        <v>223</v>
      </c>
      <c r="D137" s="1" t="s">
        <v>202</v>
      </c>
      <c r="E137" t="s">
        <v>305</v>
      </c>
      <c r="G137" t="s">
        <v>33</v>
      </c>
      <c r="H137">
        <f aca="true" t="shared" si="35" ref="H137:H144">SUM(I137:BD137)</f>
        <v>0.8300000000000001</v>
      </c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>
        <v>0.13</v>
      </c>
      <c r="V137" s="48">
        <v>0.14</v>
      </c>
      <c r="W137" s="48">
        <v>0.14</v>
      </c>
      <c r="X137" s="48">
        <v>0.13</v>
      </c>
      <c r="Y137" s="48">
        <v>0.14</v>
      </c>
      <c r="Z137" s="48">
        <v>0.14</v>
      </c>
      <c r="AA137" s="48">
        <v>0.01</v>
      </c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</row>
    <row r="138" spans="2:56" ht="12.75">
      <c r="B138" s="1" t="s">
        <v>308</v>
      </c>
      <c r="C138" s="1" t="s">
        <v>223</v>
      </c>
      <c r="D138" s="1" t="s">
        <v>202</v>
      </c>
      <c r="E138" t="s">
        <v>305</v>
      </c>
      <c r="G138" t="s">
        <v>35</v>
      </c>
      <c r="H138">
        <f t="shared" si="35"/>
        <v>0.44</v>
      </c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>
        <v>0.18</v>
      </c>
      <c r="AD138" s="48">
        <v>0.1</v>
      </c>
      <c r="AE138" s="48">
        <v>0.05</v>
      </c>
      <c r="AF138" s="48">
        <v>0.07</v>
      </c>
      <c r="AG138" s="48">
        <v>0.04</v>
      </c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</row>
    <row r="139" spans="2:56" ht="12.75">
      <c r="B139" s="1" t="s">
        <v>308</v>
      </c>
      <c r="C139" s="1" t="s">
        <v>223</v>
      </c>
      <c r="D139" s="1" t="s">
        <v>202</v>
      </c>
      <c r="E139" t="s">
        <v>305</v>
      </c>
      <c r="G139" t="s">
        <v>36</v>
      </c>
      <c r="H139">
        <f t="shared" si="35"/>
        <v>1.5000000000000004</v>
      </c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>
        <v>0.41</v>
      </c>
      <c r="AB139" s="48">
        <v>0.19</v>
      </c>
      <c r="AC139" s="48">
        <v>0.2</v>
      </c>
      <c r="AD139" s="48">
        <v>0.04</v>
      </c>
      <c r="AE139" s="48">
        <v>0.03</v>
      </c>
      <c r="AF139" s="48">
        <v>0.05</v>
      </c>
      <c r="AG139" s="48">
        <v>0.11</v>
      </c>
      <c r="AH139" s="48">
        <v>0.16</v>
      </c>
      <c r="AI139" s="48">
        <v>0.06</v>
      </c>
      <c r="AJ139" s="48">
        <v>0.04</v>
      </c>
      <c r="AK139" s="48">
        <v>0.05</v>
      </c>
      <c r="AL139" s="48">
        <v>0.02</v>
      </c>
      <c r="AM139" s="48"/>
      <c r="AN139" s="48"/>
      <c r="AO139" s="48"/>
      <c r="AP139" s="48"/>
      <c r="AQ139" s="48"/>
      <c r="AR139" s="48">
        <v>0.04</v>
      </c>
      <c r="AS139" s="48">
        <v>0.07</v>
      </c>
      <c r="AT139" s="48">
        <v>0.03</v>
      </c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</row>
    <row r="140" spans="2:56" ht="12.75">
      <c r="B140" s="1" t="s">
        <v>308</v>
      </c>
      <c r="C140" s="1" t="s">
        <v>223</v>
      </c>
      <c r="D140" s="1" t="s">
        <v>202</v>
      </c>
      <c r="E140" t="s">
        <v>305</v>
      </c>
      <c r="G140" t="s">
        <v>37</v>
      </c>
      <c r="H140">
        <f t="shared" si="35"/>
        <v>0.67</v>
      </c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>
        <v>0.19</v>
      </c>
      <c r="AB140" s="48">
        <v>0.19</v>
      </c>
      <c r="AC140" s="48">
        <v>0.18</v>
      </c>
      <c r="AD140" s="48">
        <v>0.08</v>
      </c>
      <c r="AE140" s="48">
        <v>0.03</v>
      </c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</row>
    <row r="141" spans="2:56" ht="12.75">
      <c r="B141" s="1" t="s">
        <v>308</v>
      </c>
      <c r="C141" s="1" t="s">
        <v>223</v>
      </c>
      <c r="D141" s="1" t="s">
        <v>202</v>
      </c>
      <c r="E141" t="s">
        <v>305</v>
      </c>
      <c r="G141" t="s">
        <v>38</v>
      </c>
      <c r="H141">
        <f t="shared" si="35"/>
        <v>1.1900000000000002</v>
      </c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>
        <v>0.25</v>
      </c>
      <c r="AE141" s="48">
        <v>0.19</v>
      </c>
      <c r="AF141" s="48">
        <v>0.16</v>
      </c>
      <c r="AG141" s="48">
        <v>0.14</v>
      </c>
      <c r="AH141" s="48">
        <v>0.07</v>
      </c>
      <c r="AI141" s="48"/>
      <c r="AJ141" s="48"/>
      <c r="AK141" s="48"/>
      <c r="AL141" s="48"/>
      <c r="AM141" s="48"/>
      <c r="AN141" s="48"/>
      <c r="AO141" s="48">
        <v>0.15</v>
      </c>
      <c r="AP141" s="48">
        <v>0.12</v>
      </c>
      <c r="AQ141" s="48"/>
      <c r="AR141" s="48">
        <v>0.05</v>
      </c>
      <c r="AS141" s="48">
        <v>0.06</v>
      </c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</row>
    <row r="142" spans="2:56" ht="12.75">
      <c r="B142" s="1" t="s">
        <v>308</v>
      </c>
      <c r="C142" s="1" t="s">
        <v>223</v>
      </c>
      <c r="D142" s="1" t="s">
        <v>202</v>
      </c>
      <c r="E142" t="s">
        <v>305</v>
      </c>
      <c r="G142" t="s">
        <v>39</v>
      </c>
      <c r="H142">
        <f t="shared" si="35"/>
        <v>1.2300000000000002</v>
      </c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>
        <v>0.41</v>
      </c>
      <c r="AD142" s="48">
        <v>0.25</v>
      </c>
      <c r="AE142" s="48">
        <v>0.15</v>
      </c>
      <c r="AF142" s="48">
        <v>0.19</v>
      </c>
      <c r="AG142" s="48">
        <v>0.12</v>
      </c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>
        <v>0.08</v>
      </c>
      <c r="AT142" s="48">
        <v>0.03</v>
      </c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</row>
    <row r="143" spans="2:56" ht="12.75">
      <c r="B143" s="1" t="s">
        <v>308</v>
      </c>
      <c r="C143" s="1" t="s">
        <v>223</v>
      </c>
      <c r="D143" s="1" t="s">
        <v>202</v>
      </c>
      <c r="E143" t="s">
        <v>305</v>
      </c>
      <c r="G143" t="s">
        <v>40</v>
      </c>
      <c r="H143">
        <f t="shared" si="35"/>
        <v>1.2700000000000002</v>
      </c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>
        <v>0.13</v>
      </c>
      <c r="AB143" s="48">
        <v>0.18</v>
      </c>
      <c r="AC143" s="48">
        <v>0.23</v>
      </c>
      <c r="AD143" s="48">
        <v>0.11</v>
      </c>
      <c r="AE143" s="48">
        <v>0.05</v>
      </c>
      <c r="AF143" s="48">
        <v>0.1</v>
      </c>
      <c r="AG143" s="48">
        <v>0.1</v>
      </c>
      <c r="AH143" s="48">
        <v>0.12</v>
      </c>
      <c r="AI143" s="48">
        <v>0.04</v>
      </c>
      <c r="AJ143" s="48"/>
      <c r="AK143" s="48"/>
      <c r="AL143" s="48"/>
      <c r="AM143" s="48"/>
      <c r="AN143" s="48"/>
      <c r="AO143" s="48"/>
      <c r="AP143" s="48"/>
      <c r="AQ143" s="48"/>
      <c r="AR143" s="48">
        <v>0.12</v>
      </c>
      <c r="AS143" s="48">
        <v>0.09</v>
      </c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</row>
    <row r="144" spans="2:56" ht="12.75">
      <c r="B144" s="1" t="s">
        <v>308</v>
      </c>
      <c r="C144" s="1" t="s">
        <v>223</v>
      </c>
      <c r="D144" s="1" t="s">
        <v>202</v>
      </c>
      <c r="E144" t="s">
        <v>305</v>
      </c>
      <c r="G144" t="s">
        <v>41</v>
      </c>
      <c r="H144">
        <f t="shared" si="35"/>
        <v>3.069999999999999</v>
      </c>
      <c r="I144" s="48">
        <v>0.09</v>
      </c>
      <c r="J144" s="48">
        <v>0.09</v>
      </c>
      <c r="K144" s="48">
        <v>0.09</v>
      </c>
      <c r="L144" s="48">
        <v>0.09</v>
      </c>
      <c r="M144" s="48">
        <v>0.09</v>
      </c>
      <c r="N144" s="48">
        <v>0.09</v>
      </c>
      <c r="O144" s="48">
        <v>0.09</v>
      </c>
      <c r="P144" s="48">
        <v>0.09</v>
      </c>
      <c r="Q144" s="48">
        <v>0.07</v>
      </c>
      <c r="R144" s="48">
        <v>0.06</v>
      </c>
      <c r="S144" s="48">
        <v>0.05</v>
      </c>
      <c r="T144" s="48">
        <v>0.07</v>
      </c>
      <c r="U144" s="48">
        <v>0.06</v>
      </c>
      <c r="V144" s="48">
        <v>0.07</v>
      </c>
      <c r="W144" s="48">
        <v>0.07</v>
      </c>
      <c r="X144" s="48">
        <v>0.06</v>
      </c>
      <c r="Y144" s="48">
        <v>0.07</v>
      </c>
      <c r="Z144" s="48">
        <v>0.07</v>
      </c>
      <c r="AA144" s="48">
        <v>0.07</v>
      </c>
      <c r="AB144" s="48">
        <v>0.07</v>
      </c>
      <c r="AC144" s="48">
        <v>0.07</v>
      </c>
      <c r="AD144" s="48">
        <v>0.06</v>
      </c>
      <c r="AE144" s="48">
        <v>0.05</v>
      </c>
      <c r="AF144" s="48">
        <v>0.06</v>
      </c>
      <c r="AG144" s="48">
        <v>0.06</v>
      </c>
      <c r="AH144" s="48">
        <v>0.07</v>
      </c>
      <c r="AI144" s="48">
        <v>0.07</v>
      </c>
      <c r="AJ144" s="48">
        <v>0.06</v>
      </c>
      <c r="AK144" s="48">
        <v>0.07</v>
      </c>
      <c r="AL144" s="48">
        <v>0.07</v>
      </c>
      <c r="AM144" s="48">
        <v>0.07</v>
      </c>
      <c r="AN144" s="48">
        <v>0.07</v>
      </c>
      <c r="AO144" s="48">
        <v>0.07</v>
      </c>
      <c r="AP144" s="48">
        <v>0.06</v>
      </c>
      <c r="AQ144" s="48">
        <v>0.05</v>
      </c>
      <c r="AR144" s="48">
        <v>0.07</v>
      </c>
      <c r="AS144" s="48">
        <v>0.06</v>
      </c>
      <c r="AT144" s="48">
        <v>0.07</v>
      </c>
      <c r="AU144" s="48">
        <v>0.07</v>
      </c>
      <c r="AV144" s="48">
        <v>0.07</v>
      </c>
      <c r="AW144" s="48">
        <v>0.07</v>
      </c>
      <c r="AX144" s="48">
        <v>0.06</v>
      </c>
      <c r="AY144" s="48">
        <v>0.07</v>
      </c>
      <c r="AZ144" s="48">
        <v>0.06</v>
      </c>
      <c r="BA144" s="48"/>
      <c r="BB144" s="48"/>
      <c r="BC144" s="48"/>
      <c r="BD144" s="48"/>
    </row>
    <row r="145" spans="2:57" s="26" customFormat="1" ht="12.75">
      <c r="B145" s="26" t="s">
        <v>308</v>
      </c>
      <c r="C145" s="26" t="s">
        <v>223</v>
      </c>
      <c r="D145" s="1" t="s">
        <v>202</v>
      </c>
      <c r="E145" s="47"/>
      <c r="G145" s="27" t="str">
        <f>+E144&amp;B144&amp;C144</f>
        <v>SICHTA subtotal =</v>
      </c>
      <c r="H145" s="31">
        <f>SUM(H137:H144)</f>
        <v>10.200000000000001</v>
      </c>
      <c r="I145" s="49">
        <f aca="true" t="shared" si="36" ref="I145:BD145">SUM(I137:I144)</f>
        <v>0.09</v>
      </c>
      <c r="J145" s="49">
        <f t="shared" si="36"/>
        <v>0.09</v>
      </c>
      <c r="K145" s="49">
        <f t="shared" si="36"/>
        <v>0.09</v>
      </c>
      <c r="L145" s="49">
        <f t="shared" si="36"/>
        <v>0.09</v>
      </c>
      <c r="M145" s="49">
        <f t="shared" si="36"/>
        <v>0.09</v>
      </c>
      <c r="N145" s="49">
        <f t="shared" si="36"/>
        <v>0.09</v>
      </c>
      <c r="O145" s="49">
        <f t="shared" si="36"/>
        <v>0.09</v>
      </c>
      <c r="P145" s="49">
        <f t="shared" si="36"/>
        <v>0.09</v>
      </c>
      <c r="Q145" s="49">
        <f t="shared" si="36"/>
        <v>0.07</v>
      </c>
      <c r="R145" s="49">
        <f t="shared" si="36"/>
        <v>0.06</v>
      </c>
      <c r="S145" s="49">
        <f t="shared" si="36"/>
        <v>0.05</v>
      </c>
      <c r="T145" s="49">
        <f t="shared" si="36"/>
        <v>0.07</v>
      </c>
      <c r="U145" s="49">
        <f t="shared" si="36"/>
        <v>0.19</v>
      </c>
      <c r="V145" s="49">
        <f t="shared" si="36"/>
        <v>0.21000000000000002</v>
      </c>
      <c r="W145" s="49">
        <f t="shared" si="36"/>
        <v>0.21000000000000002</v>
      </c>
      <c r="X145" s="49">
        <f t="shared" si="36"/>
        <v>0.19</v>
      </c>
      <c r="Y145" s="49">
        <f t="shared" si="36"/>
        <v>0.21000000000000002</v>
      </c>
      <c r="Z145" s="49">
        <f t="shared" si="36"/>
        <v>0.21000000000000002</v>
      </c>
      <c r="AA145" s="49">
        <f t="shared" si="36"/>
        <v>0.81</v>
      </c>
      <c r="AB145" s="49">
        <f t="shared" si="36"/>
        <v>0.6300000000000001</v>
      </c>
      <c r="AC145" s="53">
        <f t="shared" si="36"/>
        <v>1.27</v>
      </c>
      <c r="AD145" s="49">
        <f t="shared" si="36"/>
        <v>0.8899999999999999</v>
      </c>
      <c r="AE145" s="49">
        <f t="shared" si="36"/>
        <v>0.5499999999999999</v>
      </c>
      <c r="AF145" s="49">
        <f t="shared" si="36"/>
        <v>0.6300000000000001</v>
      </c>
      <c r="AG145" s="49">
        <f t="shared" si="36"/>
        <v>0.5700000000000001</v>
      </c>
      <c r="AH145" s="49">
        <f t="shared" si="36"/>
        <v>0.42</v>
      </c>
      <c r="AI145" s="49">
        <f t="shared" si="36"/>
        <v>0.17</v>
      </c>
      <c r="AJ145" s="49">
        <f t="shared" si="36"/>
        <v>0.1</v>
      </c>
      <c r="AK145" s="49">
        <f t="shared" si="36"/>
        <v>0.12000000000000001</v>
      </c>
      <c r="AL145" s="49">
        <f t="shared" si="36"/>
        <v>0.09000000000000001</v>
      </c>
      <c r="AM145" s="49">
        <f t="shared" si="36"/>
        <v>0.07</v>
      </c>
      <c r="AN145" s="49">
        <f t="shared" si="36"/>
        <v>0.07</v>
      </c>
      <c r="AO145" s="49">
        <f t="shared" si="36"/>
        <v>0.22</v>
      </c>
      <c r="AP145" s="49">
        <f t="shared" si="36"/>
        <v>0.18</v>
      </c>
      <c r="AQ145" s="49">
        <f t="shared" si="36"/>
        <v>0.05</v>
      </c>
      <c r="AR145" s="49">
        <f t="shared" si="36"/>
        <v>0.28</v>
      </c>
      <c r="AS145" s="49">
        <f t="shared" si="36"/>
        <v>0.36000000000000004</v>
      </c>
      <c r="AT145" s="49">
        <f t="shared" si="36"/>
        <v>0.13</v>
      </c>
      <c r="AU145" s="49">
        <f t="shared" si="36"/>
        <v>0.07</v>
      </c>
      <c r="AV145" s="49">
        <f t="shared" si="36"/>
        <v>0.07</v>
      </c>
      <c r="AW145" s="49">
        <f t="shared" si="36"/>
        <v>0.07</v>
      </c>
      <c r="AX145" s="49">
        <f t="shared" si="36"/>
        <v>0.06</v>
      </c>
      <c r="AY145" s="49">
        <f t="shared" si="36"/>
        <v>0.07</v>
      </c>
      <c r="AZ145" s="49">
        <f t="shared" si="36"/>
        <v>0.06</v>
      </c>
      <c r="BA145" s="49">
        <f t="shared" si="36"/>
        <v>0</v>
      </c>
      <c r="BB145" s="49">
        <f t="shared" si="36"/>
        <v>0</v>
      </c>
      <c r="BC145" s="49">
        <f t="shared" si="36"/>
        <v>0</v>
      </c>
      <c r="BD145" s="49">
        <f t="shared" si="36"/>
        <v>0</v>
      </c>
      <c r="BE145" s="29"/>
    </row>
    <row r="146" spans="2:56" ht="12.75">
      <c r="B146" s="1" t="s">
        <v>308</v>
      </c>
      <c r="C146" s="1" t="s">
        <v>223</v>
      </c>
      <c r="D146" s="1" t="s">
        <v>202</v>
      </c>
      <c r="E146" t="s">
        <v>306</v>
      </c>
      <c r="G146" t="s">
        <v>36</v>
      </c>
      <c r="H146">
        <f>SUM(I146:BD146)</f>
        <v>2.9399999999999995</v>
      </c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>
        <v>0.67</v>
      </c>
      <c r="AE146" s="48">
        <v>0.6</v>
      </c>
      <c r="AF146" s="48">
        <v>0.25</v>
      </c>
      <c r="AG146" s="48">
        <v>0.11</v>
      </c>
      <c r="AH146" s="48">
        <v>0.26</v>
      </c>
      <c r="AI146" s="48">
        <v>0.18</v>
      </c>
      <c r="AJ146" s="48">
        <v>0.15</v>
      </c>
      <c r="AK146" s="48">
        <v>0.17</v>
      </c>
      <c r="AL146" s="48">
        <v>0.12</v>
      </c>
      <c r="AM146" s="48">
        <v>0.1</v>
      </c>
      <c r="AN146" s="48">
        <v>0.09</v>
      </c>
      <c r="AO146" s="48">
        <v>0.01</v>
      </c>
      <c r="AP146" s="48"/>
      <c r="AQ146" s="48"/>
      <c r="AR146" s="48">
        <v>0.07</v>
      </c>
      <c r="AS146" s="48">
        <v>0.11</v>
      </c>
      <c r="AT146" s="48">
        <v>0.05</v>
      </c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</row>
    <row r="147" spans="2:56" ht="12.75">
      <c r="B147" s="1" t="s">
        <v>308</v>
      </c>
      <c r="C147" s="1" t="s">
        <v>223</v>
      </c>
      <c r="D147" s="1" t="s">
        <v>202</v>
      </c>
      <c r="E147" t="s">
        <v>306</v>
      </c>
      <c r="G147" t="s">
        <v>38</v>
      </c>
      <c r="H147">
        <f>SUM(I147:BD147)</f>
        <v>0.9199999999999999</v>
      </c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>
        <v>0.01</v>
      </c>
      <c r="AF147" s="48">
        <v>0.03</v>
      </c>
      <c r="AG147" s="48">
        <v>0.02</v>
      </c>
      <c r="AH147" s="48"/>
      <c r="AI147" s="48">
        <v>0.04</v>
      </c>
      <c r="AJ147" s="48">
        <v>0.07</v>
      </c>
      <c r="AK147" s="48">
        <v>0.08</v>
      </c>
      <c r="AL147" s="48">
        <v>0.07</v>
      </c>
      <c r="AM147" s="48">
        <v>0.08</v>
      </c>
      <c r="AN147" s="48">
        <v>0.07</v>
      </c>
      <c r="AO147" s="48">
        <v>0.17</v>
      </c>
      <c r="AP147" s="48">
        <v>0.12</v>
      </c>
      <c r="AQ147" s="48"/>
      <c r="AR147" s="48">
        <v>0.08</v>
      </c>
      <c r="AS147" s="48">
        <v>0.08</v>
      </c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</row>
    <row r="148" spans="2:56" ht="12.75">
      <c r="B148" s="1" t="s">
        <v>308</v>
      </c>
      <c r="C148" s="1" t="s">
        <v>223</v>
      </c>
      <c r="D148" s="1" t="s">
        <v>202</v>
      </c>
      <c r="E148" t="s">
        <v>306</v>
      </c>
      <c r="G148" t="s">
        <v>40</v>
      </c>
      <c r="H148">
        <f>SUM(I148:BD148)</f>
        <v>3.5999999999999996</v>
      </c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>
        <v>0.06</v>
      </c>
      <c r="AB148" s="48">
        <v>0.08</v>
      </c>
      <c r="AC148" s="48">
        <v>0.1</v>
      </c>
      <c r="AD148" s="48">
        <v>0.26</v>
      </c>
      <c r="AE148" s="48">
        <v>0.28</v>
      </c>
      <c r="AF148" s="48">
        <v>0.2</v>
      </c>
      <c r="AG148" s="48">
        <v>0.2</v>
      </c>
      <c r="AH148" s="48">
        <v>0.23</v>
      </c>
      <c r="AI148" s="48">
        <v>0.08</v>
      </c>
      <c r="AJ148" s="48">
        <v>0.07</v>
      </c>
      <c r="AK148" s="48">
        <v>0.12</v>
      </c>
      <c r="AL148" s="48">
        <v>0.12</v>
      </c>
      <c r="AM148" s="48">
        <v>0.24</v>
      </c>
      <c r="AN148" s="48">
        <v>0.26</v>
      </c>
      <c r="AO148" s="48">
        <v>0.26</v>
      </c>
      <c r="AP148" s="48">
        <v>0.25</v>
      </c>
      <c r="AQ148" s="48">
        <v>0.21</v>
      </c>
      <c r="AR148" s="48">
        <v>0.35</v>
      </c>
      <c r="AS148" s="48">
        <v>0.23</v>
      </c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</row>
    <row r="149" spans="2:57" s="26" customFormat="1" ht="12.75">
      <c r="B149" s="26" t="s">
        <v>308</v>
      </c>
      <c r="C149" s="26" t="s">
        <v>223</v>
      </c>
      <c r="D149" s="1" t="s">
        <v>202</v>
      </c>
      <c r="E149" s="47"/>
      <c r="G149" s="27" t="str">
        <f>+E148&amp;B148&amp;C148</f>
        <v>TCHILINGUIR subtotal =</v>
      </c>
      <c r="H149" s="31">
        <f>SUM(H146:H148)</f>
        <v>7.459999999999999</v>
      </c>
      <c r="I149" s="49">
        <f aca="true" t="shared" si="37" ref="I149:BD149">SUM(I146:I148)</f>
        <v>0</v>
      </c>
      <c r="J149" s="49">
        <f t="shared" si="37"/>
        <v>0</v>
      </c>
      <c r="K149" s="49">
        <f t="shared" si="37"/>
        <v>0</v>
      </c>
      <c r="L149" s="49">
        <f t="shared" si="37"/>
        <v>0</v>
      </c>
      <c r="M149" s="49">
        <f t="shared" si="37"/>
        <v>0</v>
      </c>
      <c r="N149" s="49">
        <f t="shared" si="37"/>
        <v>0</v>
      </c>
      <c r="O149" s="49">
        <f t="shared" si="37"/>
        <v>0</v>
      </c>
      <c r="P149" s="49">
        <f t="shared" si="37"/>
        <v>0</v>
      </c>
      <c r="Q149" s="49">
        <f t="shared" si="37"/>
        <v>0</v>
      </c>
      <c r="R149" s="49">
        <f t="shared" si="37"/>
        <v>0</v>
      </c>
      <c r="S149" s="49">
        <f t="shared" si="37"/>
        <v>0</v>
      </c>
      <c r="T149" s="49">
        <f t="shared" si="37"/>
        <v>0</v>
      </c>
      <c r="U149" s="49">
        <f t="shared" si="37"/>
        <v>0</v>
      </c>
      <c r="V149" s="49">
        <f t="shared" si="37"/>
        <v>0</v>
      </c>
      <c r="W149" s="49">
        <f t="shared" si="37"/>
        <v>0</v>
      </c>
      <c r="X149" s="49">
        <f t="shared" si="37"/>
        <v>0</v>
      </c>
      <c r="Y149" s="49">
        <f t="shared" si="37"/>
        <v>0</v>
      </c>
      <c r="Z149" s="49">
        <f t="shared" si="37"/>
        <v>0</v>
      </c>
      <c r="AA149" s="49">
        <f t="shared" si="37"/>
        <v>0.06</v>
      </c>
      <c r="AB149" s="49">
        <f t="shared" si="37"/>
        <v>0.08</v>
      </c>
      <c r="AC149" s="49">
        <f t="shared" si="37"/>
        <v>0.1</v>
      </c>
      <c r="AD149" s="49">
        <f t="shared" si="37"/>
        <v>0.93</v>
      </c>
      <c r="AE149" s="49">
        <f t="shared" si="37"/>
        <v>0.89</v>
      </c>
      <c r="AF149" s="49">
        <f t="shared" si="37"/>
        <v>0.48000000000000004</v>
      </c>
      <c r="AG149" s="49">
        <f t="shared" si="37"/>
        <v>0.33</v>
      </c>
      <c r="AH149" s="49">
        <f t="shared" si="37"/>
        <v>0.49</v>
      </c>
      <c r="AI149" s="49">
        <f t="shared" si="37"/>
        <v>0.3</v>
      </c>
      <c r="AJ149" s="49">
        <f t="shared" si="37"/>
        <v>0.29000000000000004</v>
      </c>
      <c r="AK149" s="49">
        <f t="shared" si="37"/>
        <v>0.37</v>
      </c>
      <c r="AL149" s="49">
        <f t="shared" si="37"/>
        <v>0.31</v>
      </c>
      <c r="AM149" s="49">
        <f t="shared" si="37"/>
        <v>0.42</v>
      </c>
      <c r="AN149" s="49">
        <f t="shared" si="37"/>
        <v>0.42000000000000004</v>
      </c>
      <c r="AO149" s="49">
        <f t="shared" si="37"/>
        <v>0.44000000000000006</v>
      </c>
      <c r="AP149" s="49">
        <f t="shared" si="37"/>
        <v>0.37</v>
      </c>
      <c r="AQ149" s="49">
        <f t="shared" si="37"/>
        <v>0.21</v>
      </c>
      <c r="AR149" s="49">
        <f t="shared" si="37"/>
        <v>0.5</v>
      </c>
      <c r="AS149" s="49">
        <f t="shared" si="37"/>
        <v>0.42000000000000004</v>
      </c>
      <c r="AT149" s="49">
        <f t="shared" si="37"/>
        <v>0.05</v>
      </c>
      <c r="AU149" s="49">
        <f t="shared" si="37"/>
        <v>0</v>
      </c>
      <c r="AV149" s="49">
        <f t="shared" si="37"/>
        <v>0</v>
      </c>
      <c r="AW149" s="49">
        <f t="shared" si="37"/>
        <v>0</v>
      </c>
      <c r="AX149" s="49">
        <f t="shared" si="37"/>
        <v>0</v>
      </c>
      <c r="AY149" s="49">
        <f t="shared" si="37"/>
        <v>0</v>
      </c>
      <c r="AZ149" s="49">
        <f t="shared" si="37"/>
        <v>0</v>
      </c>
      <c r="BA149" s="49">
        <f t="shared" si="37"/>
        <v>0</v>
      </c>
      <c r="BB149" s="49">
        <f t="shared" si="37"/>
        <v>0</v>
      </c>
      <c r="BC149" s="49">
        <f t="shared" si="37"/>
        <v>0</v>
      </c>
      <c r="BD149" s="49">
        <f t="shared" si="37"/>
        <v>0</v>
      </c>
      <c r="BE149" s="29"/>
    </row>
    <row r="150" spans="2:56" ht="12.75">
      <c r="B150" s="1" t="s">
        <v>308</v>
      </c>
      <c r="C150" s="1" t="s">
        <v>223</v>
      </c>
      <c r="D150" s="1" t="s">
        <v>202</v>
      </c>
      <c r="E150" t="s">
        <v>307</v>
      </c>
      <c r="G150" t="s">
        <v>37</v>
      </c>
      <c r="H150">
        <f>SUM(I150:BD150)</f>
        <v>0.8000000000000002</v>
      </c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>
        <v>0.04</v>
      </c>
      <c r="AJ150" s="48">
        <v>0.2</v>
      </c>
      <c r="AK150" s="48">
        <v>0.22</v>
      </c>
      <c r="AL150" s="48">
        <v>0.14</v>
      </c>
      <c r="AM150" s="48"/>
      <c r="AN150" s="48"/>
      <c r="AO150" s="48"/>
      <c r="AP150" s="48"/>
      <c r="AQ150" s="48"/>
      <c r="AR150" s="48"/>
      <c r="AS150" s="48">
        <v>0.17</v>
      </c>
      <c r="AT150" s="48">
        <v>0.03</v>
      </c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</row>
    <row r="151" spans="2:56" ht="12.75">
      <c r="B151" s="1" t="s">
        <v>308</v>
      </c>
      <c r="C151" s="1" t="s">
        <v>223</v>
      </c>
      <c r="D151" s="1" t="s">
        <v>202</v>
      </c>
      <c r="E151" t="s">
        <v>307</v>
      </c>
      <c r="G151" t="s">
        <v>38</v>
      </c>
      <c r="H151">
        <f>SUM(I151:BD151)</f>
        <v>0.64</v>
      </c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>
        <v>0.05</v>
      </c>
      <c r="AJ151" s="48">
        <v>0.11</v>
      </c>
      <c r="AK151" s="48">
        <v>0.12</v>
      </c>
      <c r="AL151" s="48">
        <v>0.11</v>
      </c>
      <c r="AM151" s="48">
        <v>0.12</v>
      </c>
      <c r="AN151" s="48">
        <v>0.11</v>
      </c>
      <c r="AO151" s="48">
        <v>0.02</v>
      </c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</row>
    <row r="152" spans="2:57" s="26" customFormat="1" ht="12.75">
      <c r="B152" s="26" t="s">
        <v>308</v>
      </c>
      <c r="C152" s="26" t="s">
        <v>223</v>
      </c>
      <c r="D152" s="1" t="s">
        <v>202</v>
      </c>
      <c r="E152" s="47"/>
      <c r="G152" s="27" t="str">
        <f>+E151&amp;B151&amp;C151</f>
        <v>ZIMMER subtotal =</v>
      </c>
      <c r="H152" s="31">
        <f>SUM(H150:H151)</f>
        <v>1.4400000000000002</v>
      </c>
      <c r="I152" s="49">
        <f aca="true" t="shared" si="38" ref="I152:BD152">SUM(I150:I151)</f>
        <v>0</v>
      </c>
      <c r="J152" s="49">
        <f t="shared" si="38"/>
        <v>0</v>
      </c>
      <c r="K152" s="49">
        <f t="shared" si="38"/>
        <v>0</v>
      </c>
      <c r="L152" s="49">
        <f t="shared" si="38"/>
        <v>0</v>
      </c>
      <c r="M152" s="49">
        <f t="shared" si="38"/>
        <v>0</v>
      </c>
      <c r="N152" s="49">
        <f t="shared" si="38"/>
        <v>0</v>
      </c>
      <c r="O152" s="49">
        <f t="shared" si="38"/>
        <v>0</v>
      </c>
      <c r="P152" s="49">
        <f t="shared" si="38"/>
        <v>0</v>
      </c>
      <c r="Q152" s="49">
        <f t="shared" si="38"/>
        <v>0</v>
      </c>
      <c r="R152" s="49">
        <f t="shared" si="38"/>
        <v>0</v>
      </c>
      <c r="S152" s="49">
        <f t="shared" si="38"/>
        <v>0</v>
      </c>
      <c r="T152" s="49">
        <f t="shared" si="38"/>
        <v>0</v>
      </c>
      <c r="U152" s="49">
        <f t="shared" si="38"/>
        <v>0</v>
      </c>
      <c r="V152" s="49">
        <f t="shared" si="38"/>
        <v>0</v>
      </c>
      <c r="W152" s="49">
        <f t="shared" si="38"/>
        <v>0</v>
      </c>
      <c r="X152" s="49">
        <f t="shared" si="38"/>
        <v>0</v>
      </c>
      <c r="Y152" s="49">
        <f t="shared" si="38"/>
        <v>0</v>
      </c>
      <c r="Z152" s="49">
        <f t="shared" si="38"/>
        <v>0</v>
      </c>
      <c r="AA152" s="49">
        <f t="shared" si="38"/>
        <v>0</v>
      </c>
      <c r="AB152" s="49">
        <f t="shared" si="38"/>
        <v>0</v>
      </c>
      <c r="AC152" s="49">
        <f t="shared" si="38"/>
        <v>0</v>
      </c>
      <c r="AD152" s="49">
        <f t="shared" si="38"/>
        <v>0</v>
      </c>
      <c r="AE152" s="49">
        <f t="shared" si="38"/>
        <v>0</v>
      </c>
      <c r="AF152" s="49">
        <f t="shared" si="38"/>
        <v>0</v>
      </c>
      <c r="AG152" s="49">
        <f t="shared" si="38"/>
        <v>0</v>
      </c>
      <c r="AH152" s="49">
        <f t="shared" si="38"/>
        <v>0</v>
      </c>
      <c r="AI152" s="49">
        <f t="shared" si="38"/>
        <v>0.09</v>
      </c>
      <c r="AJ152" s="49">
        <f t="shared" si="38"/>
        <v>0.31</v>
      </c>
      <c r="AK152" s="49">
        <f t="shared" si="38"/>
        <v>0.33999999999999997</v>
      </c>
      <c r="AL152" s="49">
        <f t="shared" si="38"/>
        <v>0.25</v>
      </c>
      <c r="AM152" s="49">
        <f t="shared" si="38"/>
        <v>0.12</v>
      </c>
      <c r="AN152" s="49">
        <f t="shared" si="38"/>
        <v>0.11</v>
      </c>
      <c r="AO152" s="49">
        <f t="shared" si="38"/>
        <v>0.02</v>
      </c>
      <c r="AP152" s="49">
        <f t="shared" si="38"/>
        <v>0</v>
      </c>
      <c r="AQ152" s="49">
        <f t="shared" si="38"/>
        <v>0</v>
      </c>
      <c r="AR152" s="49">
        <f t="shared" si="38"/>
        <v>0</v>
      </c>
      <c r="AS152" s="49">
        <f t="shared" si="38"/>
        <v>0.17</v>
      </c>
      <c r="AT152" s="49">
        <f t="shared" si="38"/>
        <v>0.03</v>
      </c>
      <c r="AU152" s="49">
        <f t="shared" si="38"/>
        <v>0</v>
      </c>
      <c r="AV152" s="49">
        <f t="shared" si="38"/>
        <v>0</v>
      </c>
      <c r="AW152" s="49">
        <f t="shared" si="38"/>
        <v>0</v>
      </c>
      <c r="AX152" s="49">
        <f t="shared" si="38"/>
        <v>0</v>
      </c>
      <c r="AY152" s="49">
        <f t="shared" si="38"/>
        <v>0</v>
      </c>
      <c r="AZ152" s="49">
        <f t="shared" si="38"/>
        <v>0</v>
      </c>
      <c r="BA152" s="49">
        <f t="shared" si="38"/>
        <v>0</v>
      </c>
      <c r="BB152" s="49">
        <f t="shared" si="38"/>
        <v>0</v>
      </c>
      <c r="BC152" s="49">
        <f t="shared" si="38"/>
        <v>0</v>
      </c>
      <c r="BD152" s="49">
        <f t="shared" si="38"/>
        <v>0</v>
      </c>
      <c r="BE152" s="29"/>
    </row>
    <row r="153" spans="2:56" ht="12.75">
      <c r="B153" s="1" t="s">
        <v>308</v>
      </c>
      <c r="C153" s="1" t="s">
        <v>223</v>
      </c>
      <c r="D153" s="1" t="s">
        <v>202</v>
      </c>
      <c r="E153" t="s">
        <v>221</v>
      </c>
      <c r="G153" t="s">
        <v>33</v>
      </c>
      <c r="H153">
        <f>SUM(I153:BD153)</f>
        <v>0.31</v>
      </c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>
        <v>0.06</v>
      </c>
      <c r="AU153" s="48">
        <v>0.1</v>
      </c>
      <c r="AV153" s="48">
        <v>0.1</v>
      </c>
      <c r="AW153" s="48">
        <v>0.05</v>
      </c>
      <c r="AX153" s="48"/>
      <c r="AY153" s="48"/>
      <c r="AZ153" s="48"/>
      <c r="BA153" s="48"/>
      <c r="BB153" s="48"/>
      <c r="BC153" s="48"/>
      <c r="BD153" s="48"/>
    </row>
    <row r="154" spans="2:56" ht="12.75">
      <c r="B154" s="1" t="s">
        <v>308</v>
      </c>
      <c r="C154" s="1" t="s">
        <v>223</v>
      </c>
      <c r="D154" s="1" t="s">
        <v>202</v>
      </c>
      <c r="E154" t="s">
        <v>221</v>
      </c>
      <c r="G154" t="s">
        <v>34</v>
      </c>
      <c r="H154">
        <f>SUM(I154:BD154)</f>
        <v>2</v>
      </c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>
        <v>0.15</v>
      </c>
      <c r="X154" s="48">
        <v>1</v>
      </c>
      <c r="Y154" s="48">
        <v>0.85</v>
      </c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</row>
    <row r="155" spans="2:56" ht="12.75">
      <c r="B155" s="1" t="s">
        <v>308</v>
      </c>
      <c r="C155" s="1" t="s">
        <v>223</v>
      </c>
      <c r="D155" s="1" t="s">
        <v>202</v>
      </c>
      <c r="E155" t="s">
        <v>221</v>
      </c>
      <c r="G155" t="s">
        <v>32</v>
      </c>
      <c r="H155">
        <f>SUM(I155:BD155)</f>
        <v>2</v>
      </c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>
        <v>0.86</v>
      </c>
      <c r="BC155" s="48">
        <v>0.97</v>
      </c>
      <c r="BD155" s="48">
        <v>0.17</v>
      </c>
    </row>
    <row r="156" spans="7:57" s="26" customFormat="1" ht="12">
      <c r="G156" s="27" t="str">
        <f>+E155&amp;B155&amp;C155</f>
        <v> unassigned subtotal =</v>
      </c>
      <c r="H156" s="35">
        <f>SUM(H153:H155)</f>
        <v>4.3100000000000005</v>
      </c>
      <c r="I156" s="49">
        <f aca="true" t="shared" si="39" ref="I156:BD156">SUM(I153:I155)</f>
        <v>0</v>
      </c>
      <c r="J156" s="49">
        <f t="shared" si="39"/>
        <v>0</v>
      </c>
      <c r="K156" s="49">
        <f t="shared" si="39"/>
        <v>0</v>
      </c>
      <c r="L156" s="49">
        <f t="shared" si="39"/>
        <v>0</v>
      </c>
      <c r="M156" s="49">
        <f t="shared" si="39"/>
        <v>0</v>
      </c>
      <c r="N156" s="49">
        <f t="shared" si="39"/>
        <v>0</v>
      </c>
      <c r="O156" s="49">
        <f t="shared" si="39"/>
        <v>0</v>
      </c>
      <c r="P156" s="49">
        <f t="shared" si="39"/>
        <v>0</v>
      </c>
      <c r="Q156" s="49">
        <f t="shared" si="39"/>
        <v>0</v>
      </c>
      <c r="R156" s="49">
        <f t="shared" si="39"/>
        <v>0</v>
      </c>
      <c r="S156" s="49">
        <f t="shared" si="39"/>
        <v>0</v>
      </c>
      <c r="T156" s="49">
        <f t="shared" si="39"/>
        <v>0</v>
      </c>
      <c r="U156" s="49">
        <f t="shared" si="39"/>
        <v>0</v>
      </c>
      <c r="V156" s="49">
        <f t="shared" si="39"/>
        <v>0</v>
      </c>
      <c r="W156" s="49">
        <f t="shared" si="39"/>
        <v>0.15</v>
      </c>
      <c r="X156" s="49">
        <f t="shared" si="39"/>
        <v>1</v>
      </c>
      <c r="Y156" s="49">
        <f t="shared" si="39"/>
        <v>0.85</v>
      </c>
      <c r="Z156" s="49">
        <f t="shared" si="39"/>
        <v>0</v>
      </c>
      <c r="AA156" s="49">
        <f t="shared" si="39"/>
        <v>0</v>
      </c>
      <c r="AB156" s="49">
        <f t="shared" si="39"/>
        <v>0</v>
      </c>
      <c r="AC156" s="49">
        <f t="shared" si="39"/>
        <v>0</v>
      </c>
      <c r="AD156" s="49">
        <f t="shared" si="39"/>
        <v>0</v>
      </c>
      <c r="AE156" s="49">
        <f t="shared" si="39"/>
        <v>0</v>
      </c>
      <c r="AF156" s="49">
        <f t="shared" si="39"/>
        <v>0</v>
      </c>
      <c r="AG156" s="49">
        <f t="shared" si="39"/>
        <v>0</v>
      </c>
      <c r="AH156" s="49">
        <f t="shared" si="39"/>
        <v>0</v>
      </c>
      <c r="AI156" s="49">
        <f t="shared" si="39"/>
        <v>0</v>
      </c>
      <c r="AJ156" s="49">
        <f t="shared" si="39"/>
        <v>0</v>
      </c>
      <c r="AK156" s="49">
        <f t="shared" si="39"/>
        <v>0</v>
      </c>
      <c r="AL156" s="49">
        <f t="shared" si="39"/>
        <v>0</v>
      </c>
      <c r="AM156" s="49">
        <f t="shared" si="39"/>
        <v>0</v>
      </c>
      <c r="AN156" s="49">
        <f t="shared" si="39"/>
        <v>0</v>
      </c>
      <c r="AO156" s="49">
        <f t="shared" si="39"/>
        <v>0</v>
      </c>
      <c r="AP156" s="49">
        <f t="shared" si="39"/>
        <v>0</v>
      </c>
      <c r="AQ156" s="49">
        <f t="shared" si="39"/>
        <v>0</v>
      </c>
      <c r="AR156" s="49">
        <f t="shared" si="39"/>
        <v>0</v>
      </c>
      <c r="AS156" s="49">
        <f t="shared" si="39"/>
        <v>0</v>
      </c>
      <c r="AT156" s="49">
        <f t="shared" si="39"/>
        <v>0.06</v>
      </c>
      <c r="AU156" s="49">
        <f t="shared" si="39"/>
        <v>0.1</v>
      </c>
      <c r="AV156" s="49">
        <f t="shared" si="39"/>
        <v>0.1</v>
      </c>
      <c r="AW156" s="49">
        <f t="shared" si="39"/>
        <v>0.05</v>
      </c>
      <c r="AX156" s="49">
        <f t="shared" si="39"/>
        <v>0</v>
      </c>
      <c r="AY156" s="49">
        <f t="shared" si="39"/>
        <v>0</v>
      </c>
      <c r="AZ156" s="49">
        <f t="shared" si="39"/>
        <v>0</v>
      </c>
      <c r="BA156" s="49">
        <f t="shared" si="39"/>
        <v>0</v>
      </c>
      <c r="BB156" s="49">
        <f t="shared" si="39"/>
        <v>0.86</v>
      </c>
      <c r="BC156" s="49">
        <f t="shared" si="39"/>
        <v>0.97</v>
      </c>
      <c r="BD156" s="49">
        <f t="shared" si="39"/>
        <v>0.17</v>
      </c>
      <c r="BE156" s="29"/>
    </row>
    <row r="157" spans="3:58" s="57" customFormat="1" ht="20.25">
      <c r="C157" s="54"/>
      <c r="D157" s="54"/>
      <c r="E157" s="54"/>
      <c r="F157" s="54"/>
      <c r="G157" s="58" t="s">
        <v>226</v>
      </c>
      <c r="H157" s="55">
        <f>SUM(H156,H152,H149,H145,H136,H134,H130,H124)</f>
        <v>43.20000000000001</v>
      </c>
      <c r="I157" s="55">
        <f aca="true" t="shared" si="40" ref="I157:BD157">SUM(I156,I152,I149,I145,I136,I134,I130,I124)</f>
        <v>0.09</v>
      </c>
      <c r="J157" s="55">
        <f t="shared" si="40"/>
        <v>0.09</v>
      </c>
      <c r="K157" s="55">
        <f t="shared" si="40"/>
        <v>0.09</v>
      </c>
      <c r="L157" s="55">
        <f t="shared" si="40"/>
        <v>0.09</v>
      </c>
      <c r="M157" s="55">
        <f t="shared" si="40"/>
        <v>0.09</v>
      </c>
      <c r="N157" s="55">
        <f t="shared" si="40"/>
        <v>0.09</v>
      </c>
      <c r="O157" s="55">
        <f t="shared" si="40"/>
        <v>0.09</v>
      </c>
      <c r="P157" s="55">
        <f t="shared" si="40"/>
        <v>0.09</v>
      </c>
      <c r="Q157" s="55">
        <f t="shared" si="40"/>
        <v>0.07</v>
      </c>
      <c r="R157" s="55">
        <f t="shared" si="40"/>
        <v>0.06</v>
      </c>
      <c r="S157" s="55">
        <f t="shared" si="40"/>
        <v>0.05</v>
      </c>
      <c r="T157" s="55">
        <f t="shared" si="40"/>
        <v>0.07</v>
      </c>
      <c r="U157" s="55">
        <f t="shared" si="40"/>
        <v>0.19</v>
      </c>
      <c r="V157" s="55">
        <f t="shared" si="40"/>
        <v>0.21000000000000002</v>
      </c>
      <c r="W157" s="55">
        <f t="shared" si="40"/>
        <v>0.36</v>
      </c>
      <c r="X157" s="55">
        <f t="shared" si="40"/>
        <v>1.19</v>
      </c>
      <c r="Y157" s="55">
        <f t="shared" si="40"/>
        <v>1.06</v>
      </c>
      <c r="Z157" s="55">
        <f t="shared" si="40"/>
        <v>0.21000000000000002</v>
      </c>
      <c r="AA157" s="55">
        <f t="shared" si="40"/>
        <v>0.8800000000000001</v>
      </c>
      <c r="AB157" s="55">
        <f t="shared" si="40"/>
        <v>0.9400000000000001</v>
      </c>
      <c r="AC157" s="55">
        <f t="shared" si="40"/>
        <v>1.86</v>
      </c>
      <c r="AD157" s="55">
        <f t="shared" si="40"/>
        <v>2.44</v>
      </c>
      <c r="AE157" s="55">
        <f t="shared" si="40"/>
        <v>2.09</v>
      </c>
      <c r="AF157" s="55">
        <f t="shared" si="40"/>
        <v>2.2</v>
      </c>
      <c r="AG157" s="55">
        <f t="shared" si="40"/>
        <v>2.54</v>
      </c>
      <c r="AH157" s="55">
        <f t="shared" si="40"/>
        <v>2.26</v>
      </c>
      <c r="AI157" s="55">
        <f t="shared" si="40"/>
        <v>1.62</v>
      </c>
      <c r="AJ157" s="55">
        <f t="shared" si="40"/>
        <v>1.37</v>
      </c>
      <c r="AK157" s="55">
        <f t="shared" si="40"/>
        <v>1.6300000000000001</v>
      </c>
      <c r="AL157" s="55">
        <f t="shared" si="40"/>
        <v>1.51</v>
      </c>
      <c r="AM157" s="55">
        <f t="shared" si="40"/>
        <v>1.87</v>
      </c>
      <c r="AN157" s="55">
        <f t="shared" si="40"/>
        <v>2.3</v>
      </c>
      <c r="AO157" s="55">
        <f t="shared" si="40"/>
        <v>2.2800000000000002</v>
      </c>
      <c r="AP157" s="55">
        <f t="shared" si="40"/>
        <v>1.9600000000000002</v>
      </c>
      <c r="AQ157" s="55">
        <f t="shared" si="40"/>
        <v>1.4</v>
      </c>
      <c r="AR157" s="55">
        <f t="shared" si="40"/>
        <v>2.38</v>
      </c>
      <c r="AS157" s="55">
        <f t="shared" si="40"/>
        <v>2.3600000000000003</v>
      </c>
      <c r="AT157" s="55">
        <f t="shared" si="40"/>
        <v>0.47</v>
      </c>
      <c r="AU157" s="55">
        <f t="shared" si="40"/>
        <v>0.17</v>
      </c>
      <c r="AV157" s="55">
        <f t="shared" si="40"/>
        <v>0.17</v>
      </c>
      <c r="AW157" s="55">
        <f t="shared" si="40"/>
        <v>0.12000000000000001</v>
      </c>
      <c r="AX157" s="55">
        <f t="shared" si="40"/>
        <v>0.06</v>
      </c>
      <c r="AY157" s="55">
        <f t="shared" si="40"/>
        <v>0.07</v>
      </c>
      <c r="AZ157" s="55">
        <f t="shared" si="40"/>
        <v>0.06</v>
      </c>
      <c r="BA157" s="55">
        <f t="shared" si="40"/>
        <v>0</v>
      </c>
      <c r="BB157" s="55">
        <f t="shared" si="40"/>
        <v>0.86</v>
      </c>
      <c r="BC157" s="55">
        <f t="shared" si="40"/>
        <v>0.97</v>
      </c>
      <c r="BD157" s="55">
        <f t="shared" si="40"/>
        <v>0.17</v>
      </c>
      <c r="BE157" s="56"/>
      <c r="BF157" s="57">
        <f>SUM(I157:BD157)</f>
        <v>43.20000000000001</v>
      </c>
    </row>
    <row r="158" spans="7:56" ht="12.75">
      <c r="G158" s="31" t="s">
        <v>309</v>
      </c>
      <c r="H158" s="69">
        <f>(H157-H156)/H157</f>
        <v>0.9002314814814815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4"/>
    </row>
    <row r="160" spans="2:37" ht="11.25">
      <c r="B160" s="1" t="s">
        <v>222</v>
      </c>
      <c r="C160" s="1" t="s">
        <v>223</v>
      </c>
      <c r="D160" s="1" t="s">
        <v>111</v>
      </c>
      <c r="E160" s="1" t="s">
        <v>109</v>
      </c>
      <c r="F160" s="1" t="s">
        <v>110</v>
      </c>
      <c r="G160" s="1" t="s">
        <v>5</v>
      </c>
      <c r="H160" s="1">
        <f>SUM(I160:BC160)</f>
        <v>0.22000000000000003</v>
      </c>
      <c r="AF160" s="1">
        <v>0.02</v>
      </c>
      <c r="AG160" s="1">
        <v>0.03</v>
      </c>
      <c r="AH160" s="1">
        <v>0.04</v>
      </c>
      <c r="AI160" s="1">
        <v>0.05</v>
      </c>
      <c r="AJ160" s="1">
        <v>0.04</v>
      </c>
      <c r="AK160" s="1">
        <v>0.04</v>
      </c>
    </row>
    <row r="161" spans="2:39" ht="11.25">
      <c r="B161" s="1" t="s">
        <v>222</v>
      </c>
      <c r="C161" s="1" t="s">
        <v>223</v>
      </c>
      <c r="D161" s="1" t="s">
        <v>111</v>
      </c>
      <c r="E161" s="1" t="s">
        <v>109</v>
      </c>
      <c r="F161" s="1" t="s">
        <v>110</v>
      </c>
      <c r="G161" s="1" t="s">
        <v>6</v>
      </c>
      <c r="H161" s="1">
        <f>SUM(I161:BC161)</f>
        <v>0.35</v>
      </c>
      <c r="M161" s="1">
        <v>0</v>
      </c>
      <c r="N161" s="1">
        <v>0</v>
      </c>
      <c r="O161" s="1">
        <v>0</v>
      </c>
      <c r="P161" s="1">
        <v>0</v>
      </c>
      <c r="AC161" s="1">
        <v>0.01</v>
      </c>
      <c r="AD161" s="1">
        <v>0</v>
      </c>
      <c r="AE161" s="1">
        <v>0</v>
      </c>
      <c r="AF161" s="1">
        <v>0</v>
      </c>
      <c r="AG161" s="1">
        <v>0.04</v>
      </c>
      <c r="AH161" s="1">
        <v>0.1</v>
      </c>
      <c r="AI161" s="1">
        <v>0.05</v>
      </c>
      <c r="AJ161" s="1">
        <v>0.05</v>
      </c>
      <c r="AK161" s="1">
        <v>0.05</v>
      </c>
      <c r="AL161" s="1">
        <v>0.05</v>
      </c>
      <c r="AM161" s="1">
        <v>0</v>
      </c>
    </row>
    <row r="162" spans="2:47" ht="11.25">
      <c r="B162" s="1" t="s">
        <v>222</v>
      </c>
      <c r="C162" s="1" t="s">
        <v>223</v>
      </c>
      <c r="D162" s="1" t="s">
        <v>111</v>
      </c>
      <c r="E162" s="1" t="s">
        <v>109</v>
      </c>
      <c r="F162" s="1" t="s">
        <v>110</v>
      </c>
      <c r="G162" s="1" t="s">
        <v>7</v>
      </c>
      <c r="H162" s="1">
        <f>SUM(I162:BC162)</f>
        <v>2.1999999999999997</v>
      </c>
      <c r="AC162" s="1">
        <v>0.01</v>
      </c>
      <c r="AD162" s="1">
        <v>0.01</v>
      </c>
      <c r="AE162" s="1">
        <v>0.01</v>
      </c>
      <c r="AF162" s="1">
        <v>0.17</v>
      </c>
      <c r="AG162" s="1">
        <v>0.35</v>
      </c>
      <c r="AH162" s="1">
        <v>0.21</v>
      </c>
      <c r="AI162" s="1">
        <v>0.01</v>
      </c>
      <c r="AJ162" s="1">
        <v>0.01</v>
      </c>
      <c r="AK162" s="1">
        <v>0.01</v>
      </c>
      <c r="AL162" s="1">
        <v>0.01</v>
      </c>
      <c r="AM162" s="1">
        <v>0.01</v>
      </c>
      <c r="AN162" s="1">
        <v>0.08</v>
      </c>
      <c r="AO162" s="1">
        <v>0.14</v>
      </c>
      <c r="AP162" s="1">
        <v>0.13</v>
      </c>
      <c r="AQ162" s="1">
        <v>0.57</v>
      </c>
      <c r="AR162" s="1">
        <v>0.27</v>
      </c>
      <c r="AS162" s="1">
        <v>0.11</v>
      </c>
      <c r="AT162" s="1">
        <v>0.05</v>
      </c>
      <c r="AU162" s="1">
        <v>0.04</v>
      </c>
    </row>
    <row r="163" spans="2:51" ht="11.25">
      <c r="B163" s="1" t="s">
        <v>222</v>
      </c>
      <c r="C163" s="1" t="s">
        <v>223</v>
      </c>
      <c r="D163" s="1" t="s">
        <v>111</v>
      </c>
      <c r="E163" s="1" t="s">
        <v>109</v>
      </c>
      <c r="F163" s="1" t="s">
        <v>110</v>
      </c>
      <c r="G163" s="1" t="s">
        <v>8</v>
      </c>
      <c r="H163" s="1">
        <f>SUM(I163:BC163)</f>
        <v>2.74</v>
      </c>
      <c r="AH163" s="1">
        <v>0.31</v>
      </c>
      <c r="AI163" s="1">
        <v>0.23</v>
      </c>
      <c r="AJ163" s="1">
        <v>0.05</v>
      </c>
      <c r="AK163" s="1">
        <v>0.01</v>
      </c>
      <c r="AL163" s="1">
        <v>0.03</v>
      </c>
      <c r="AM163" s="1">
        <v>0.03</v>
      </c>
      <c r="AN163" s="1">
        <v>0.03</v>
      </c>
      <c r="AO163" s="1">
        <v>0.06</v>
      </c>
      <c r="AP163" s="1">
        <v>0.06</v>
      </c>
      <c r="AQ163" s="1">
        <v>0.05</v>
      </c>
      <c r="AR163" s="1">
        <v>0.04</v>
      </c>
      <c r="AS163" s="1">
        <v>0.02</v>
      </c>
      <c r="AW163" s="1">
        <v>0.18</v>
      </c>
      <c r="AX163" s="1">
        <v>0.91</v>
      </c>
      <c r="AY163" s="1">
        <v>0.73</v>
      </c>
    </row>
    <row r="164" spans="2:57" s="26" customFormat="1" ht="12">
      <c r="B164" s="26" t="s">
        <v>222</v>
      </c>
      <c r="C164" s="26" t="s">
        <v>223</v>
      </c>
      <c r="G164" s="27" t="str">
        <f>+E163&amp;B163&amp;C163</f>
        <v>BAKER       subtotal =</v>
      </c>
      <c r="H164" s="28">
        <f>SUM(H160:H163)</f>
        <v>5.51</v>
      </c>
      <c r="I164" s="28">
        <f aca="true" t="shared" si="41" ref="I164:BD164">SUM(I160:I163)</f>
        <v>0</v>
      </c>
      <c r="J164" s="28">
        <f t="shared" si="41"/>
        <v>0</v>
      </c>
      <c r="K164" s="28">
        <f t="shared" si="41"/>
        <v>0</v>
      </c>
      <c r="L164" s="28">
        <f t="shared" si="41"/>
        <v>0</v>
      </c>
      <c r="M164" s="28">
        <f t="shared" si="41"/>
        <v>0</v>
      </c>
      <c r="N164" s="28">
        <f t="shared" si="41"/>
        <v>0</v>
      </c>
      <c r="O164" s="28">
        <f t="shared" si="41"/>
        <v>0</v>
      </c>
      <c r="P164" s="28">
        <f t="shared" si="41"/>
        <v>0</v>
      </c>
      <c r="Q164" s="28">
        <f t="shared" si="41"/>
        <v>0</v>
      </c>
      <c r="R164" s="28">
        <f t="shared" si="41"/>
        <v>0</v>
      </c>
      <c r="S164" s="28">
        <f t="shared" si="41"/>
        <v>0</v>
      </c>
      <c r="T164" s="28">
        <f t="shared" si="41"/>
        <v>0</v>
      </c>
      <c r="U164" s="28">
        <f t="shared" si="41"/>
        <v>0</v>
      </c>
      <c r="V164" s="28">
        <f t="shared" si="41"/>
        <v>0</v>
      </c>
      <c r="W164" s="28">
        <f t="shared" si="41"/>
        <v>0</v>
      </c>
      <c r="X164" s="28">
        <f t="shared" si="41"/>
        <v>0</v>
      </c>
      <c r="Y164" s="28">
        <f t="shared" si="41"/>
        <v>0</v>
      </c>
      <c r="Z164" s="28">
        <f t="shared" si="41"/>
        <v>0</v>
      </c>
      <c r="AA164" s="28">
        <f t="shared" si="41"/>
        <v>0</v>
      </c>
      <c r="AB164" s="28">
        <f t="shared" si="41"/>
        <v>0</v>
      </c>
      <c r="AC164" s="28">
        <f t="shared" si="41"/>
        <v>0.02</v>
      </c>
      <c r="AD164" s="28">
        <f t="shared" si="41"/>
        <v>0.01</v>
      </c>
      <c r="AE164" s="28">
        <f t="shared" si="41"/>
        <v>0.01</v>
      </c>
      <c r="AF164" s="28">
        <f t="shared" si="41"/>
        <v>0.19</v>
      </c>
      <c r="AG164" s="28">
        <f t="shared" si="41"/>
        <v>0.42</v>
      </c>
      <c r="AH164" s="28">
        <f t="shared" si="41"/>
        <v>0.6599999999999999</v>
      </c>
      <c r="AI164" s="28">
        <f t="shared" si="41"/>
        <v>0.34</v>
      </c>
      <c r="AJ164" s="28">
        <f t="shared" si="41"/>
        <v>0.15</v>
      </c>
      <c r="AK164" s="28">
        <f t="shared" si="41"/>
        <v>0.10999999999999999</v>
      </c>
      <c r="AL164" s="28">
        <f t="shared" si="41"/>
        <v>0.09</v>
      </c>
      <c r="AM164" s="28">
        <f t="shared" si="41"/>
        <v>0.04</v>
      </c>
      <c r="AN164" s="28">
        <f t="shared" si="41"/>
        <v>0.11</v>
      </c>
      <c r="AO164" s="28">
        <f t="shared" si="41"/>
        <v>0.2</v>
      </c>
      <c r="AP164" s="28">
        <f t="shared" si="41"/>
        <v>0.19</v>
      </c>
      <c r="AQ164" s="28">
        <f t="shared" si="41"/>
        <v>0.62</v>
      </c>
      <c r="AR164" s="28">
        <f t="shared" si="41"/>
        <v>0.31</v>
      </c>
      <c r="AS164" s="28">
        <f t="shared" si="41"/>
        <v>0.13</v>
      </c>
      <c r="AT164" s="28">
        <f t="shared" si="41"/>
        <v>0.05</v>
      </c>
      <c r="AU164" s="28">
        <f t="shared" si="41"/>
        <v>0.04</v>
      </c>
      <c r="AV164" s="28">
        <f t="shared" si="41"/>
        <v>0</v>
      </c>
      <c r="AW164" s="28">
        <f t="shared" si="41"/>
        <v>0.18</v>
      </c>
      <c r="AX164" s="28">
        <f t="shared" si="41"/>
        <v>0.91</v>
      </c>
      <c r="AY164" s="28">
        <f t="shared" si="41"/>
        <v>0.73</v>
      </c>
      <c r="AZ164" s="28">
        <f t="shared" si="41"/>
        <v>0</v>
      </c>
      <c r="BA164" s="28">
        <f t="shared" si="41"/>
        <v>0</v>
      </c>
      <c r="BB164" s="28">
        <f t="shared" si="41"/>
        <v>0</v>
      </c>
      <c r="BC164" s="28">
        <f t="shared" si="41"/>
        <v>0</v>
      </c>
      <c r="BD164" s="28">
        <f t="shared" si="41"/>
        <v>0</v>
      </c>
      <c r="BE164" s="29"/>
    </row>
    <row r="165" spans="2:33" ht="11.25">
      <c r="B165" s="1" t="s">
        <v>222</v>
      </c>
      <c r="C165" s="1" t="s">
        <v>223</v>
      </c>
      <c r="D165" s="1" t="s">
        <v>111</v>
      </c>
      <c r="E165" s="1" t="s">
        <v>151</v>
      </c>
      <c r="F165" s="1" t="s">
        <v>152</v>
      </c>
      <c r="G165" s="1" t="s">
        <v>6</v>
      </c>
      <c r="H165" s="1">
        <f>SUM(I165:BC165)</f>
        <v>1.4300000000000002</v>
      </c>
      <c r="N165" s="1">
        <v>0.28</v>
      </c>
      <c r="O165" s="1">
        <v>0.04</v>
      </c>
      <c r="P165" s="1">
        <v>0.04</v>
      </c>
      <c r="Q165" s="1">
        <v>0.05</v>
      </c>
      <c r="R165" s="1">
        <v>0.04</v>
      </c>
      <c r="S165" s="1">
        <v>0.03</v>
      </c>
      <c r="AA165" s="1">
        <v>0.06</v>
      </c>
      <c r="AB165" s="1">
        <v>0.12</v>
      </c>
      <c r="AC165" s="1">
        <v>0.25</v>
      </c>
      <c r="AD165" s="1">
        <v>0.15</v>
      </c>
      <c r="AE165" s="1">
        <v>0.12</v>
      </c>
      <c r="AF165" s="1">
        <v>0.15</v>
      </c>
      <c r="AG165" s="1">
        <v>0.1</v>
      </c>
    </row>
    <row r="166" spans="2:57" s="26" customFormat="1" ht="12">
      <c r="B166" s="26" t="s">
        <v>222</v>
      </c>
      <c r="C166" s="26" t="s">
        <v>223</v>
      </c>
      <c r="G166" s="27" t="str">
        <f>+E165&amp;B165&amp;C165</f>
        <v>HATCHER     subtotal =</v>
      </c>
      <c r="H166" s="28">
        <f>SUM(H165)</f>
        <v>1.4300000000000002</v>
      </c>
      <c r="I166" s="28">
        <f aca="true" t="shared" si="42" ref="I166:BD166">SUM(I165)</f>
        <v>0</v>
      </c>
      <c r="J166" s="28">
        <f t="shared" si="42"/>
        <v>0</v>
      </c>
      <c r="K166" s="28">
        <f t="shared" si="42"/>
        <v>0</v>
      </c>
      <c r="L166" s="28">
        <f t="shared" si="42"/>
        <v>0</v>
      </c>
      <c r="M166" s="28">
        <f t="shared" si="42"/>
        <v>0</v>
      </c>
      <c r="N166" s="28">
        <f t="shared" si="42"/>
        <v>0.28</v>
      </c>
      <c r="O166" s="28">
        <f t="shared" si="42"/>
        <v>0.04</v>
      </c>
      <c r="P166" s="28">
        <f t="shared" si="42"/>
        <v>0.04</v>
      </c>
      <c r="Q166" s="28">
        <f t="shared" si="42"/>
        <v>0.05</v>
      </c>
      <c r="R166" s="28">
        <f t="shared" si="42"/>
        <v>0.04</v>
      </c>
      <c r="S166" s="28">
        <f t="shared" si="42"/>
        <v>0.03</v>
      </c>
      <c r="T166" s="28">
        <f t="shared" si="42"/>
        <v>0</v>
      </c>
      <c r="U166" s="28">
        <f t="shared" si="42"/>
        <v>0</v>
      </c>
      <c r="V166" s="28">
        <f t="shared" si="42"/>
        <v>0</v>
      </c>
      <c r="W166" s="28">
        <f t="shared" si="42"/>
        <v>0</v>
      </c>
      <c r="X166" s="28">
        <f t="shared" si="42"/>
        <v>0</v>
      </c>
      <c r="Y166" s="28">
        <f t="shared" si="42"/>
        <v>0</v>
      </c>
      <c r="Z166" s="28">
        <f t="shared" si="42"/>
        <v>0</v>
      </c>
      <c r="AA166" s="28">
        <f t="shared" si="42"/>
        <v>0.06</v>
      </c>
      <c r="AB166" s="28">
        <f t="shared" si="42"/>
        <v>0.12</v>
      </c>
      <c r="AC166" s="28">
        <f t="shared" si="42"/>
        <v>0.25</v>
      </c>
      <c r="AD166" s="28">
        <f t="shared" si="42"/>
        <v>0.15</v>
      </c>
      <c r="AE166" s="28">
        <f t="shared" si="42"/>
        <v>0.12</v>
      </c>
      <c r="AF166" s="28">
        <f t="shared" si="42"/>
        <v>0.15</v>
      </c>
      <c r="AG166" s="28">
        <f t="shared" si="42"/>
        <v>0.1</v>
      </c>
      <c r="AH166" s="28">
        <f t="shared" si="42"/>
        <v>0</v>
      </c>
      <c r="AI166" s="28">
        <f t="shared" si="42"/>
        <v>0</v>
      </c>
      <c r="AJ166" s="28">
        <f t="shared" si="42"/>
        <v>0</v>
      </c>
      <c r="AK166" s="28">
        <f t="shared" si="42"/>
        <v>0</v>
      </c>
      <c r="AL166" s="28">
        <f t="shared" si="42"/>
        <v>0</v>
      </c>
      <c r="AM166" s="28">
        <f t="shared" si="42"/>
        <v>0</v>
      </c>
      <c r="AN166" s="28">
        <f t="shared" si="42"/>
        <v>0</v>
      </c>
      <c r="AO166" s="28">
        <f t="shared" si="42"/>
        <v>0</v>
      </c>
      <c r="AP166" s="28">
        <f t="shared" si="42"/>
        <v>0</v>
      </c>
      <c r="AQ166" s="28">
        <f t="shared" si="42"/>
        <v>0</v>
      </c>
      <c r="AR166" s="28">
        <f t="shared" si="42"/>
        <v>0</v>
      </c>
      <c r="AS166" s="28">
        <f t="shared" si="42"/>
        <v>0</v>
      </c>
      <c r="AT166" s="28">
        <f t="shared" si="42"/>
        <v>0</v>
      </c>
      <c r="AU166" s="28">
        <f t="shared" si="42"/>
        <v>0</v>
      </c>
      <c r="AV166" s="28">
        <f t="shared" si="42"/>
        <v>0</v>
      </c>
      <c r="AW166" s="28">
        <f t="shared" si="42"/>
        <v>0</v>
      </c>
      <c r="AX166" s="28">
        <f t="shared" si="42"/>
        <v>0</v>
      </c>
      <c r="AY166" s="28">
        <f t="shared" si="42"/>
        <v>0</v>
      </c>
      <c r="AZ166" s="28">
        <f t="shared" si="42"/>
        <v>0</v>
      </c>
      <c r="BA166" s="28">
        <f t="shared" si="42"/>
        <v>0</v>
      </c>
      <c r="BB166" s="28">
        <f t="shared" si="42"/>
        <v>0</v>
      </c>
      <c r="BC166" s="28">
        <f t="shared" si="42"/>
        <v>0</v>
      </c>
      <c r="BD166" s="28">
        <f t="shared" si="42"/>
        <v>0</v>
      </c>
      <c r="BE166" s="29"/>
    </row>
    <row r="167" spans="2:43" ht="11.25">
      <c r="B167" s="1" t="s">
        <v>222</v>
      </c>
      <c r="C167" s="1" t="s">
        <v>223</v>
      </c>
      <c r="D167" s="1" t="s">
        <v>111</v>
      </c>
      <c r="E167" s="1" t="s">
        <v>168</v>
      </c>
      <c r="F167" s="1" t="s">
        <v>169</v>
      </c>
      <c r="G167" s="1" t="s">
        <v>7</v>
      </c>
      <c r="H167" s="1">
        <f>SUM(I167:BC167)</f>
        <v>4.26</v>
      </c>
      <c r="L167" s="1">
        <v>0.02</v>
      </c>
      <c r="M167" s="1">
        <v>0.02</v>
      </c>
      <c r="N167" s="1">
        <v>0.02</v>
      </c>
      <c r="O167" s="1">
        <v>0.02</v>
      </c>
      <c r="P167" s="1">
        <v>0.02</v>
      </c>
      <c r="Q167" s="1">
        <v>0.02</v>
      </c>
      <c r="R167" s="1">
        <v>0.02</v>
      </c>
      <c r="S167" s="1">
        <v>0.01</v>
      </c>
      <c r="AC167" s="1">
        <v>0.34</v>
      </c>
      <c r="AD167" s="1">
        <v>0.38</v>
      </c>
      <c r="AE167" s="1">
        <v>0.32</v>
      </c>
      <c r="AF167" s="1">
        <v>0.4</v>
      </c>
      <c r="AG167" s="1">
        <v>0.4</v>
      </c>
      <c r="AH167" s="1">
        <v>0.46</v>
      </c>
      <c r="AI167" s="1">
        <v>0.44</v>
      </c>
      <c r="AJ167" s="1">
        <v>0.4</v>
      </c>
      <c r="AK167" s="1">
        <v>0.06</v>
      </c>
      <c r="AM167" s="1">
        <v>0.17</v>
      </c>
      <c r="AN167" s="1">
        <v>0.2</v>
      </c>
      <c r="AO167" s="1">
        <v>0.24</v>
      </c>
      <c r="AP167" s="1">
        <v>0.24</v>
      </c>
      <c r="AQ167" s="1">
        <v>0.06</v>
      </c>
    </row>
    <row r="168" spans="2:57" s="26" customFormat="1" ht="12">
      <c r="B168" s="26" t="s">
        <v>222</v>
      </c>
      <c r="C168" s="26" t="s">
        <v>223</v>
      </c>
      <c r="G168" s="27" t="str">
        <f>+E167&amp;B167&amp;C167</f>
        <v>LAWSON      subtotal =</v>
      </c>
      <c r="H168" s="28">
        <f>SUM(H167)</f>
        <v>4.26</v>
      </c>
      <c r="I168" s="28">
        <f aca="true" t="shared" si="43" ref="I168:BD168">SUM(I167)</f>
        <v>0</v>
      </c>
      <c r="J168" s="28">
        <f t="shared" si="43"/>
        <v>0</v>
      </c>
      <c r="K168" s="28">
        <f t="shared" si="43"/>
        <v>0</v>
      </c>
      <c r="L168" s="28">
        <f t="shared" si="43"/>
        <v>0.02</v>
      </c>
      <c r="M168" s="28">
        <f t="shared" si="43"/>
        <v>0.02</v>
      </c>
      <c r="N168" s="28">
        <f t="shared" si="43"/>
        <v>0.02</v>
      </c>
      <c r="O168" s="28">
        <f t="shared" si="43"/>
        <v>0.02</v>
      </c>
      <c r="P168" s="28">
        <f t="shared" si="43"/>
        <v>0.02</v>
      </c>
      <c r="Q168" s="28">
        <f t="shared" si="43"/>
        <v>0.02</v>
      </c>
      <c r="R168" s="28">
        <f t="shared" si="43"/>
        <v>0.02</v>
      </c>
      <c r="S168" s="28">
        <f t="shared" si="43"/>
        <v>0.01</v>
      </c>
      <c r="T168" s="28">
        <f t="shared" si="43"/>
        <v>0</v>
      </c>
      <c r="U168" s="28">
        <f t="shared" si="43"/>
        <v>0</v>
      </c>
      <c r="V168" s="28">
        <f t="shared" si="43"/>
        <v>0</v>
      </c>
      <c r="W168" s="28">
        <f t="shared" si="43"/>
        <v>0</v>
      </c>
      <c r="X168" s="28">
        <f t="shared" si="43"/>
        <v>0</v>
      </c>
      <c r="Y168" s="28">
        <f t="shared" si="43"/>
        <v>0</v>
      </c>
      <c r="Z168" s="28">
        <f t="shared" si="43"/>
        <v>0</v>
      </c>
      <c r="AA168" s="28">
        <f t="shared" si="43"/>
        <v>0</v>
      </c>
      <c r="AB168" s="28">
        <f t="shared" si="43"/>
        <v>0</v>
      </c>
      <c r="AC168" s="28">
        <f t="shared" si="43"/>
        <v>0.34</v>
      </c>
      <c r="AD168" s="28">
        <f t="shared" si="43"/>
        <v>0.38</v>
      </c>
      <c r="AE168" s="28">
        <f t="shared" si="43"/>
        <v>0.32</v>
      </c>
      <c r="AF168" s="28">
        <f t="shared" si="43"/>
        <v>0.4</v>
      </c>
      <c r="AG168" s="28">
        <f t="shared" si="43"/>
        <v>0.4</v>
      </c>
      <c r="AH168" s="28">
        <f t="shared" si="43"/>
        <v>0.46</v>
      </c>
      <c r="AI168" s="28">
        <f t="shared" si="43"/>
        <v>0.44</v>
      </c>
      <c r="AJ168" s="28">
        <f t="shared" si="43"/>
        <v>0.4</v>
      </c>
      <c r="AK168" s="28">
        <f t="shared" si="43"/>
        <v>0.06</v>
      </c>
      <c r="AL168" s="28">
        <f t="shared" si="43"/>
        <v>0</v>
      </c>
      <c r="AM168" s="28">
        <f t="shared" si="43"/>
        <v>0.17</v>
      </c>
      <c r="AN168" s="28">
        <f t="shared" si="43"/>
        <v>0.2</v>
      </c>
      <c r="AO168" s="28">
        <f t="shared" si="43"/>
        <v>0.24</v>
      </c>
      <c r="AP168" s="28">
        <f t="shared" si="43"/>
        <v>0.24</v>
      </c>
      <c r="AQ168" s="28">
        <f t="shared" si="43"/>
        <v>0.06</v>
      </c>
      <c r="AR168" s="28">
        <f t="shared" si="43"/>
        <v>0</v>
      </c>
      <c r="AS168" s="28">
        <f t="shared" si="43"/>
        <v>0</v>
      </c>
      <c r="AT168" s="28">
        <f t="shared" si="43"/>
        <v>0</v>
      </c>
      <c r="AU168" s="28">
        <f t="shared" si="43"/>
        <v>0</v>
      </c>
      <c r="AV168" s="28">
        <f t="shared" si="43"/>
        <v>0</v>
      </c>
      <c r="AW168" s="28">
        <f t="shared" si="43"/>
        <v>0</v>
      </c>
      <c r="AX168" s="28">
        <f t="shared" si="43"/>
        <v>0</v>
      </c>
      <c r="AY168" s="28">
        <f t="shared" si="43"/>
        <v>0</v>
      </c>
      <c r="AZ168" s="28">
        <f t="shared" si="43"/>
        <v>0</v>
      </c>
      <c r="BA168" s="28">
        <f t="shared" si="43"/>
        <v>0</v>
      </c>
      <c r="BB168" s="28">
        <f t="shared" si="43"/>
        <v>0</v>
      </c>
      <c r="BC168" s="28">
        <f t="shared" si="43"/>
        <v>0</v>
      </c>
      <c r="BD168" s="28">
        <f t="shared" si="43"/>
        <v>0</v>
      </c>
      <c r="BE168" s="29"/>
    </row>
    <row r="169" spans="2:45" ht="11.25">
      <c r="B169" s="1" t="s">
        <v>222</v>
      </c>
      <c r="C169" s="1" t="s">
        <v>223</v>
      </c>
      <c r="D169" s="1" t="s">
        <v>111</v>
      </c>
      <c r="E169" s="1" t="s">
        <v>172</v>
      </c>
      <c r="F169" s="1" t="s">
        <v>173</v>
      </c>
      <c r="G169" s="1" t="s">
        <v>7</v>
      </c>
      <c r="H169" s="1">
        <f>SUM(I169:BC169)</f>
        <v>5.000000000000001</v>
      </c>
      <c r="N169" s="1">
        <v>0.27</v>
      </c>
      <c r="O169" s="1">
        <v>0.26</v>
      </c>
      <c r="P169" s="1">
        <v>0.26</v>
      </c>
      <c r="Q169" s="1">
        <v>0.28</v>
      </c>
      <c r="V169" s="1">
        <v>0.03</v>
      </c>
      <c r="W169" s="1">
        <v>0.03</v>
      </c>
      <c r="X169" s="1">
        <v>0.02</v>
      </c>
      <c r="Y169" s="1">
        <v>0.63</v>
      </c>
      <c r="Z169" s="1">
        <v>0.42</v>
      </c>
      <c r="AA169" s="1">
        <v>0.32</v>
      </c>
      <c r="AB169" s="1">
        <v>0.04</v>
      </c>
      <c r="AC169" s="1">
        <v>0.02</v>
      </c>
      <c r="AD169" s="1">
        <v>0.02</v>
      </c>
      <c r="AE169" s="1">
        <v>0.02</v>
      </c>
      <c r="AF169" s="1">
        <v>0.02</v>
      </c>
      <c r="AG169" s="1">
        <v>0.02</v>
      </c>
      <c r="AH169" s="1">
        <v>0.02</v>
      </c>
      <c r="AI169" s="1">
        <v>0.02</v>
      </c>
      <c r="AJ169" s="1">
        <v>0.02</v>
      </c>
      <c r="AK169" s="1">
        <v>0.01</v>
      </c>
      <c r="AL169" s="1">
        <v>0.04</v>
      </c>
      <c r="AM169" s="1">
        <v>0.23</v>
      </c>
      <c r="AN169" s="1">
        <v>0.24</v>
      </c>
      <c r="AO169" s="1">
        <v>0.31</v>
      </c>
      <c r="AP169" s="1">
        <v>0.53</v>
      </c>
      <c r="AQ169" s="1">
        <v>0.45</v>
      </c>
      <c r="AR169" s="1">
        <v>0.28</v>
      </c>
      <c r="AS169" s="1">
        <v>0.19</v>
      </c>
    </row>
    <row r="170" spans="2:57" s="26" customFormat="1" ht="12">
      <c r="B170" s="26" t="s">
        <v>222</v>
      </c>
      <c r="C170" s="26" t="s">
        <v>223</v>
      </c>
      <c r="G170" s="27" t="str">
        <f>+E169&amp;B169&amp;C169</f>
        <v>MARSALA     subtotal =</v>
      </c>
      <c r="H170" s="28">
        <f>SUM(H169)</f>
        <v>5.000000000000001</v>
      </c>
      <c r="I170" s="28">
        <f aca="true" t="shared" si="44" ref="I170:BD170">SUM(I169)</f>
        <v>0</v>
      </c>
      <c r="J170" s="28">
        <f t="shared" si="44"/>
        <v>0</v>
      </c>
      <c r="K170" s="28">
        <f t="shared" si="44"/>
        <v>0</v>
      </c>
      <c r="L170" s="28">
        <f t="shared" si="44"/>
        <v>0</v>
      </c>
      <c r="M170" s="28">
        <f t="shared" si="44"/>
        <v>0</v>
      </c>
      <c r="N170" s="28">
        <f t="shared" si="44"/>
        <v>0.27</v>
      </c>
      <c r="O170" s="28">
        <f t="shared" si="44"/>
        <v>0.26</v>
      </c>
      <c r="P170" s="28">
        <f t="shared" si="44"/>
        <v>0.26</v>
      </c>
      <c r="Q170" s="28">
        <f t="shared" si="44"/>
        <v>0.28</v>
      </c>
      <c r="R170" s="28">
        <f t="shared" si="44"/>
        <v>0</v>
      </c>
      <c r="S170" s="28">
        <f t="shared" si="44"/>
        <v>0</v>
      </c>
      <c r="T170" s="28">
        <f t="shared" si="44"/>
        <v>0</v>
      </c>
      <c r="U170" s="28">
        <f t="shared" si="44"/>
        <v>0</v>
      </c>
      <c r="V170" s="28">
        <f t="shared" si="44"/>
        <v>0.03</v>
      </c>
      <c r="W170" s="28">
        <f t="shared" si="44"/>
        <v>0.03</v>
      </c>
      <c r="X170" s="28">
        <f t="shared" si="44"/>
        <v>0.02</v>
      </c>
      <c r="Y170" s="28">
        <f t="shared" si="44"/>
        <v>0.63</v>
      </c>
      <c r="Z170" s="28">
        <f t="shared" si="44"/>
        <v>0.42</v>
      </c>
      <c r="AA170" s="28">
        <f t="shared" si="44"/>
        <v>0.32</v>
      </c>
      <c r="AB170" s="28">
        <f t="shared" si="44"/>
        <v>0.04</v>
      </c>
      <c r="AC170" s="28">
        <f t="shared" si="44"/>
        <v>0.02</v>
      </c>
      <c r="AD170" s="28">
        <f t="shared" si="44"/>
        <v>0.02</v>
      </c>
      <c r="AE170" s="28">
        <f t="shared" si="44"/>
        <v>0.02</v>
      </c>
      <c r="AF170" s="28">
        <f t="shared" si="44"/>
        <v>0.02</v>
      </c>
      <c r="AG170" s="28">
        <f t="shared" si="44"/>
        <v>0.02</v>
      </c>
      <c r="AH170" s="28">
        <f t="shared" si="44"/>
        <v>0.02</v>
      </c>
      <c r="AI170" s="28">
        <f t="shared" si="44"/>
        <v>0.02</v>
      </c>
      <c r="AJ170" s="28">
        <f t="shared" si="44"/>
        <v>0.02</v>
      </c>
      <c r="AK170" s="28">
        <f t="shared" si="44"/>
        <v>0.01</v>
      </c>
      <c r="AL170" s="28">
        <f t="shared" si="44"/>
        <v>0.04</v>
      </c>
      <c r="AM170" s="28">
        <f t="shared" si="44"/>
        <v>0.23</v>
      </c>
      <c r="AN170" s="28">
        <f t="shared" si="44"/>
        <v>0.24</v>
      </c>
      <c r="AO170" s="28">
        <f t="shared" si="44"/>
        <v>0.31</v>
      </c>
      <c r="AP170" s="28">
        <f t="shared" si="44"/>
        <v>0.53</v>
      </c>
      <c r="AQ170" s="28">
        <f t="shared" si="44"/>
        <v>0.45</v>
      </c>
      <c r="AR170" s="28">
        <f t="shared" si="44"/>
        <v>0.28</v>
      </c>
      <c r="AS170" s="28">
        <f t="shared" si="44"/>
        <v>0.19</v>
      </c>
      <c r="AT170" s="28">
        <f t="shared" si="44"/>
        <v>0</v>
      </c>
      <c r="AU170" s="28">
        <f t="shared" si="44"/>
        <v>0</v>
      </c>
      <c r="AV170" s="28">
        <f t="shared" si="44"/>
        <v>0</v>
      </c>
      <c r="AW170" s="28">
        <f t="shared" si="44"/>
        <v>0</v>
      </c>
      <c r="AX170" s="28">
        <f t="shared" si="44"/>
        <v>0</v>
      </c>
      <c r="AY170" s="28">
        <f t="shared" si="44"/>
        <v>0</v>
      </c>
      <c r="AZ170" s="28">
        <f t="shared" si="44"/>
        <v>0</v>
      </c>
      <c r="BA170" s="28">
        <f t="shared" si="44"/>
        <v>0</v>
      </c>
      <c r="BB170" s="28">
        <f t="shared" si="44"/>
        <v>0</v>
      </c>
      <c r="BC170" s="28">
        <f t="shared" si="44"/>
        <v>0</v>
      </c>
      <c r="BD170" s="28">
        <f t="shared" si="44"/>
        <v>0</v>
      </c>
      <c r="BE170" s="29"/>
    </row>
    <row r="171" spans="2:40" ht="11.25">
      <c r="B171" s="1" t="s">
        <v>222</v>
      </c>
      <c r="C171" s="1" t="s">
        <v>223</v>
      </c>
      <c r="D171" s="1" t="s">
        <v>111</v>
      </c>
      <c r="E171" s="1" t="s">
        <v>174</v>
      </c>
      <c r="F171" s="1" t="s">
        <v>175</v>
      </c>
      <c r="G171" s="1" t="s">
        <v>5</v>
      </c>
      <c r="H171" s="1">
        <f>SUM(I171:BC171)</f>
        <v>0.36</v>
      </c>
      <c r="AA171" s="1">
        <v>0</v>
      </c>
      <c r="AB171" s="1">
        <v>0</v>
      </c>
      <c r="AC171" s="1">
        <v>0</v>
      </c>
      <c r="AD171" s="1">
        <v>0.01</v>
      </c>
      <c r="AE171" s="1">
        <v>0.01</v>
      </c>
      <c r="AF171" s="1">
        <v>0.04</v>
      </c>
      <c r="AG171" s="1">
        <v>0.06</v>
      </c>
      <c r="AH171" s="1">
        <v>0.06</v>
      </c>
      <c r="AI171" s="1">
        <v>0.06</v>
      </c>
      <c r="AJ171" s="1">
        <v>0.05</v>
      </c>
      <c r="AK171" s="1">
        <v>0.05</v>
      </c>
      <c r="AL171" s="1">
        <v>0.01</v>
      </c>
      <c r="AM171" s="1">
        <v>0.01</v>
      </c>
      <c r="AN171" s="1">
        <v>0</v>
      </c>
    </row>
    <row r="172" spans="2:45" ht="11.25">
      <c r="B172" s="1" t="s">
        <v>222</v>
      </c>
      <c r="C172" s="1" t="s">
        <v>223</v>
      </c>
      <c r="D172" s="1" t="s">
        <v>111</v>
      </c>
      <c r="E172" s="1" t="s">
        <v>174</v>
      </c>
      <c r="F172" s="1" t="s">
        <v>175</v>
      </c>
      <c r="G172" s="1" t="s">
        <v>8</v>
      </c>
      <c r="H172" s="1">
        <f>SUM(I172:BC172)</f>
        <v>1.3999999999999997</v>
      </c>
      <c r="AH172" s="1">
        <v>0.06</v>
      </c>
      <c r="AI172" s="1">
        <v>0.11</v>
      </c>
      <c r="AJ172" s="1">
        <v>0.15</v>
      </c>
      <c r="AK172" s="1">
        <v>0.03</v>
      </c>
      <c r="AL172" s="1">
        <v>0.09</v>
      </c>
      <c r="AM172" s="1">
        <v>0.09</v>
      </c>
      <c r="AN172" s="1">
        <v>0.09</v>
      </c>
      <c r="AO172" s="1">
        <v>0.09</v>
      </c>
      <c r="AP172" s="1">
        <v>0.08</v>
      </c>
      <c r="AQ172" s="1">
        <v>0.07</v>
      </c>
      <c r="AR172" s="1">
        <v>0.36</v>
      </c>
      <c r="AS172" s="1">
        <v>0.18</v>
      </c>
    </row>
    <row r="173" spans="2:39" ht="11.25">
      <c r="B173" s="1" t="s">
        <v>222</v>
      </c>
      <c r="C173" s="1" t="s">
        <v>223</v>
      </c>
      <c r="D173" s="1" t="s">
        <v>111</v>
      </c>
      <c r="E173" s="1" t="s">
        <v>174</v>
      </c>
      <c r="F173" s="1" t="s">
        <v>175</v>
      </c>
      <c r="G173" s="1" t="s">
        <v>6</v>
      </c>
      <c r="H173" s="1">
        <f>SUM(I173:BC173)</f>
        <v>2.04</v>
      </c>
      <c r="M173" s="1">
        <v>0.01</v>
      </c>
      <c r="N173" s="1">
        <v>0.07</v>
      </c>
      <c r="O173" s="1">
        <v>0.02</v>
      </c>
      <c r="P173" s="1">
        <v>0.02</v>
      </c>
      <c r="Q173" s="1">
        <v>0.01</v>
      </c>
      <c r="R173" s="1">
        <v>0.01</v>
      </c>
      <c r="S173" s="1">
        <v>0.01</v>
      </c>
      <c r="AA173" s="1">
        <v>0.04</v>
      </c>
      <c r="AB173" s="1">
        <v>0.02</v>
      </c>
      <c r="AC173" s="1">
        <v>0.03</v>
      </c>
      <c r="AD173" s="1">
        <v>0.03</v>
      </c>
      <c r="AE173" s="1">
        <v>0.02</v>
      </c>
      <c r="AF173" s="1">
        <v>0.03</v>
      </c>
      <c r="AG173" s="1">
        <v>0.14</v>
      </c>
      <c r="AH173" s="1">
        <v>0.36</v>
      </c>
      <c r="AI173" s="1">
        <v>0.31</v>
      </c>
      <c r="AJ173" s="1">
        <v>0.28</v>
      </c>
      <c r="AK173" s="1">
        <v>0.31</v>
      </c>
      <c r="AL173" s="1">
        <v>0.29</v>
      </c>
      <c r="AM173" s="1">
        <v>0.03</v>
      </c>
    </row>
    <row r="174" spans="2:47" ht="11.25">
      <c r="B174" s="1" t="s">
        <v>222</v>
      </c>
      <c r="C174" s="1" t="s">
        <v>223</v>
      </c>
      <c r="D174" s="1" t="s">
        <v>111</v>
      </c>
      <c r="E174" s="1" t="s">
        <v>174</v>
      </c>
      <c r="F174" s="1" t="s">
        <v>175</v>
      </c>
      <c r="G174" s="1" t="s">
        <v>7</v>
      </c>
      <c r="H174" s="1">
        <f>SUM(I174:BC174)</f>
        <v>2.17</v>
      </c>
      <c r="N174" s="1">
        <v>0.03</v>
      </c>
      <c r="O174" s="1">
        <v>0.03</v>
      </c>
      <c r="P174" s="1">
        <v>0.03</v>
      </c>
      <c r="Q174" s="1">
        <v>0.03</v>
      </c>
      <c r="V174" s="1">
        <v>0.04</v>
      </c>
      <c r="W174" s="1">
        <v>0.04</v>
      </c>
      <c r="X174" s="1">
        <v>0.04</v>
      </c>
      <c r="Y174" s="1">
        <v>0.04</v>
      </c>
      <c r="Z174" s="1">
        <v>0.04</v>
      </c>
      <c r="AA174" s="1">
        <v>0.04</v>
      </c>
      <c r="AB174" s="1">
        <v>0.02</v>
      </c>
      <c r="AF174" s="1">
        <v>0.16</v>
      </c>
      <c r="AG174" s="1">
        <v>0.27</v>
      </c>
      <c r="AH174" s="1">
        <v>0.11</v>
      </c>
      <c r="AJ174" s="1">
        <v>0</v>
      </c>
      <c r="AK174" s="1">
        <v>0.05</v>
      </c>
      <c r="AL174" s="1">
        <v>0.05</v>
      </c>
      <c r="AM174" s="1">
        <v>0.05</v>
      </c>
      <c r="AN174" s="1">
        <v>0.07</v>
      </c>
      <c r="AO174" s="1">
        <v>0.13</v>
      </c>
      <c r="AP174" s="1">
        <v>0.12</v>
      </c>
      <c r="AQ174" s="1">
        <v>0.17</v>
      </c>
      <c r="AR174" s="1">
        <v>0.25</v>
      </c>
      <c r="AS174" s="1">
        <v>0.27</v>
      </c>
      <c r="AT174" s="1">
        <v>0.05</v>
      </c>
      <c r="AU174" s="1">
        <v>0.04</v>
      </c>
    </row>
    <row r="175" spans="2:57" s="26" customFormat="1" ht="12">
      <c r="B175" s="26" t="s">
        <v>222</v>
      </c>
      <c r="C175" s="26" t="s">
        <v>223</v>
      </c>
      <c r="G175" s="27" t="str">
        <f>+E174&amp;B174&amp;C174</f>
        <v>MCBRIDE     subtotal =</v>
      </c>
      <c r="H175" s="28">
        <f>SUM(H171:H174)</f>
        <v>5.97</v>
      </c>
      <c r="I175" s="28">
        <f aca="true" t="shared" si="45" ref="I175:BD175">SUM(I171:I174)</f>
        <v>0</v>
      </c>
      <c r="J175" s="28">
        <f t="shared" si="45"/>
        <v>0</v>
      </c>
      <c r="K175" s="28">
        <f t="shared" si="45"/>
        <v>0</v>
      </c>
      <c r="L175" s="28">
        <f t="shared" si="45"/>
        <v>0</v>
      </c>
      <c r="M175" s="28">
        <f t="shared" si="45"/>
        <v>0.01</v>
      </c>
      <c r="N175" s="28">
        <f t="shared" si="45"/>
        <v>0.1</v>
      </c>
      <c r="O175" s="28">
        <f t="shared" si="45"/>
        <v>0.05</v>
      </c>
      <c r="P175" s="28">
        <f t="shared" si="45"/>
        <v>0.05</v>
      </c>
      <c r="Q175" s="28">
        <f t="shared" si="45"/>
        <v>0.04</v>
      </c>
      <c r="R175" s="28">
        <f t="shared" si="45"/>
        <v>0.01</v>
      </c>
      <c r="S175" s="28">
        <f t="shared" si="45"/>
        <v>0.01</v>
      </c>
      <c r="T175" s="28">
        <f t="shared" si="45"/>
        <v>0</v>
      </c>
      <c r="U175" s="28">
        <f t="shared" si="45"/>
        <v>0</v>
      </c>
      <c r="V175" s="28">
        <f t="shared" si="45"/>
        <v>0.04</v>
      </c>
      <c r="W175" s="28">
        <f t="shared" si="45"/>
        <v>0.04</v>
      </c>
      <c r="X175" s="28">
        <f t="shared" si="45"/>
        <v>0.04</v>
      </c>
      <c r="Y175" s="28">
        <f t="shared" si="45"/>
        <v>0.04</v>
      </c>
      <c r="Z175" s="28">
        <f t="shared" si="45"/>
        <v>0.04</v>
      </c>
      <c r="AA175" s="28">
        <f t="shared" si="45"/>
        <v>0.08</v>
      </c>
      <c r="AB175" s="28">
        <f t="shared" si="45"/>
        <v>0.04</v>
      </c>
      <c r="AC175" s="28">
        <f t="shared" si="45"/>
        <v>0.03</v>
      </c>
      <c r="AD175" s="28">
        <f t="shared" si="45"/>
        <v>0.04</v>
      </c>
      <c r="AE175" s="28">
        <f t="shared" si="45"/>
        <v>0.03</v>
      </c>
      <c r="AF175" s="28">
        <f t="shared" si="45"/>
        <v>0.23</v>
      </c>
      <c r="AG175" s="28">
        <f t="shared" si="45"/>
        <v>0.47000000000000003</v>
      </c>
      <c r="AH175" s="28">
        <f t="shared" si="45"/>
        <v>0.59</v>
      </c>
      <c r="AI175" s="28">
        <f t="shared" si="45"/>
        <v>0.48</v>
      </c>
      <c r="AJ175" s="28">
        <f t="shared" si="45"/>
        <v>0.48000000000000004</v>
      </c>
      <c r="AK175" s="28">
        <f t="shared" si="45"/>
        <v>0.44</v>
      </c>
      <c r="AL175" s="28">
        <f t="shared" si="45"/>
        <v>0.43999999999999995</v>
      </c>
      <c r="AM175" s="28">
        <f t="shared" si="45"/>
        <v>0.18</v>
      </c>
      <c r="AN175" s="28">
        <f t="shared" si="45"/>
        <v>0.16</v>
      </c>
      <c r="AO175" s="28">
        <f t="shared" si="45"/>
        <v>0.22</v>
      </c>
      <c r="AP175" s="28">
        <f t="shared" si="45"/>
        <v>0.2</v>
      </c>
      <c r="AQ175" s="28">
        <f t="shared" si="45"/>
        <v>0.24000000000000002</v>
      </c>
      <c r="AR175" s="28">
        <f t="shared" si="45"/>
        <v>0.61</v>
      </c>
      <c r="AS175" s="28">
        <f t="shared" si="45"/>
        <v>0.45</v>
      </c>
      <c r="AT175" s="28">
        <f t="shared" si="45"/>
        <v>0.05</v>
      </c>
      <c r="AU175" s="28">
        <f t="shared" si="45"/>
        <v>0.04</v>
      </c>
      <c r="AV175" s="28">
        <f t="shared" si="45"/>
        <v>0</v>
      </c>
      <c r="AW175" s="28">
        <f t="shared" si="45"/>
        <v>0</v>
      </c>
      <c r="AX175" s="28">
        <f t="shared" si="45"/>
        <v>0</v>
      </c>
      <c r="AY175" s="28">
        <f t="shared" si="45"/>
        <v>0</v>
      </c>
      <c r="AZ175" s="28">
        <f t="shared" si="45"/>
        <v>0</v>
      </c>
      <c r="BA175" s="28">
        <f t="shared" si="45"/>
        <v>0</v>
      </c>
      <c r="BB175" s="28">
        <f t="shared" si="45"/>
        <v>0</v>
      </c>
      <c r="BC175" s="28">
        <f t="shared" si="45"/>
        <v>0</v>
      </c>
      <c r="BD175" s="28">
        <f t="shared" si="45"/>
        <v>0</v>
      </c>
      <c r="BE175" s="29"/>
    </row>
    <row r="176" spans="2:32" ht="11.25">
      <c r="B176" s="1" t="s">
        <v>222</v>
      </c>
      <c r="C176" s="1" t="s">
        <v>223</v>
      </c>
      <c r="D176" s="1" t="s">
        <v>111</v>
      </c>
      <c r="E176" s="1" t="s">
        <v>184</v>
      </c>
      <c r="F176" s="1" t="s">
        <v>185</v>
      </c>
      <c r="G176" s="1" t="s">
        <v>7</v>
      </c>
      <c r="H176" s="1">
        <f>SUM(I176:BC176)</f>
        <v>0.54</v>
      </c>
      <c r="AC176" s="1">
        <v>0.18</v>
      </c>
      <c r="AD176" s="1">
        <v>0.16</v>
      </c>
      <c r="AE176" s="1">
        <v>0.13</v>
      </c>
      <c r="AF176" s="1">
        <v>0.07</v>
      </c>
    </row>
    <row r="177" spans="2:22" ht="11.25">
      <c r="B177" s="1" t="s">
        <v>222</v>
      </c>
      <c r="C177" s="1" t="s">
        <v>223</v>
      </c>
      <c r="D177" s="1" t="s">
        <v>111</v>
      </c>
      <c r="E177" s="1" t="s">
        <v>184</v>
      </c>
      <c r="F177" s="1" t="s">
        <v>185</v>
      </c>
      <c r="G177" s="1" t="s">
        <v>8</v>
      </c>
      <c r="H177" s="1">
        <f>SUM(I177:BC177)</f>
        <v>1.2900000000000003</v>
      </c>
      <c r="N177" s="1">
        <v>0.66</v>
      </c>
      <c r="O177" s="1">
        <v>0.09</v>
      </c>
      <c r="P177" s="1">
        <v>0.09</v>
      </c>
      <c r="Q177" s="1">
        <v>0.1</v>
      </c>
      <c r="R177" s="1">
        <v>0.08</v>
      </c>
      <c r="S177" s="1">
        <v>0.07</v>
      </c>
      <c r="T177" s="1">
        <v>0.09</v>
      </c>
      <c r="U177" s="1">
        <v>0.09</v>
      </c>
      <c r="V177" s="1">
        <v>0.02</v>
      </c>
    </row>
    <row r="178" spans="2:57" s="26" customFormat="1" ht="12">
      <c r="B178" s="26" t="s">
        <v>222</v>
      </c>
      <c r="C178" s="26" t="s">
        <v>223</v>
      </c>
      <c r="G178" s="27" t="str">
        <f>+E177&amp;B177&amp;C177</f>
        <v>NEUMEYER    subtotal =</v>
      </c>
      <c r="H178" s="28">
        <f>SUM(H176:H177)</f>
        <v>1.8300000000000003</v>
      </c>
      <c r="I178" s="28">
        <f aca="true" t="shared" si="46" ref="I178:BD178">SUM(I176:I177)</f>
        <v>0</v>
      </c>
      <c r="J178" s="28">
        <f t="shared" si="46"/>
        <v>0</v>
      </c>
      <c r="K178" s="28">
        <f t="shared" si="46"/>
        <v>0</v>
      </c>
      <c r="L178" s="28">
        <f t="shared" si="46"/>
        <v>0</v>
      </c>
      <c r="M178" s="28">
        <f t="shared" si="46"/>
        <v>0</v>
      </c>
      <c r="N178" s="28">
        <f t="shared" si="46"/>
        <v>0.66</v>
      </c>
      <c r="O178" s="28">
        <f t="shared" si="46"/>
        <v>0.09</v>
      </c>
      <c r="P178" s="28">
        <f t="shared" si="46"/>
        <v>0.09</v>
      </c>
      <c r="Q178" s="28">
        <f t="shared" si="46"/>
        <v>0.1</v>
      </c>
      <c r="R178" s="28">
        <f t="shared" si="46"/>
        <v>0.08</v>
      </c>
      <c r="S178" s="28">
        <f t="shared" si="46"/>
        <v>0.07</v>
      </c>
      <c r="T178" s="28">
        <f t="shared" si="46"/>
        <v>0.09</v>
      </c>
      <c r="U178" s="28">
        <f t="shared" si="46"/>
        <v>0.09</v>
      </c>
      <c r="V178" s="28">
        <f t="shared" si="46"/>
        <v>0.02</v>
      </c>
      <c r="W178" s="28">
        <f t="shared" si="46"/>
        <v>0</v>
      </c>
      <c r="X178" s="28">
        <f t="shared" si="46"/>
        <v>0</v>
      </c>
      <c r="Y178" s="28">
        <f t="shared" si="46"/>
        <v>0</v>
      </c>
      <c r="Z178" s="28">
        <f t="shared" si="46"/>
        <v>0</v>
      </c>
      <c r="AA178" s="28">
        <f t="shared" si="46"/>
        <v>0</v>
      </c>
      <c r="AB178" s="28">
        <f t="shared" si="46"/>
        <v>0</v>
      </c>
      <c r="AC178" s="28">
        <f t="shared" si="46"/>
        <v>0.18</v>
      </c>
      <c r="AD178" s="28">
        <f t="shared" si="46"/>
        <v>0.16</v>
      </c>
      <c r="AE178" s="28">
        <f t="shared" si="46"/>
        <v>0.13</v>
      </c>
      <c r="AF178" s="28">
        <f t="shared" si="46"/>
        <v>0.07</v>
      </c>
      <c r="AG178" s="28">
        <f t="shared" si="46"/>
        <v>0</v>
      </c>
      <c r="AH178" s="28">
        <f t="shared" si="46"/>
        <v>0</v>
      </c>
      <c r="AI178" s="28">
        <f t="shared" si="46"/>
        <v>0</v>
      </c>
      <c r="AJ178" s="28">
        <f t="shared" si="46"/>
        <v>0</v>
      </c>
      <c r="AK178" s="28">
        <f t="shared" si="46"/>
        <v>0</v>
      </c>
      <c r="AL178" s="28">
        <f t="shared" si="46"/>
        <v>0</v>
      </c>
      <c r="AM178" s="28">
        <f t="shared" si="46"/>
        <v>0</v>
      </c>
      <c r="AN178" s="28">
        <f t="shared" si="46"/>
        <v>0</v>
      </c>
      <c r="AO178" s="28">
        <f t="shared" si="46"/>
        <v>0</v>
      </c>
      <c r="AP178" s="28">
        <f t="shared" si="46"/>
        <v>0</v>
      </c>
      <c r="AQ178" s="28">
        <f t="shared" si="46"/>
        <v>0</v>
      </c>
      <c r="AR178" s="28">
        <f t="shared" si="46"/>
        <v>0</v>
      </c>
      <c r="AS178" s="28">
        <f t="shared" si="46"/>
        <v>0</v>
      </c>
      <c r="AT178" s="28">
        <f t="shared" si="46"/>
        <v>0</v>
      </c>
      <c r="AU178" s="28">
        <f t="shared" si="46"/>
        <v>0</v>
      </c>
      <c r="AV178" s="28">
        <f t="shared" si="46"/>
        <v>0</v>
      </c>
      <c r="AW178" s="28">
        <f t="shared" si="46"/>
        <v>0</v>
      </c>
      <c r="AX178" s="28">
        <f t="shared" si="46"/>
        <v>0</v>
      </c>
      <c r="AY178" s="28">
        <f t="shared" si="46"/>
        <v>0</v>
      </c>
      <c r="AZ178" s="28">
        <f t="shared" si="46"/>
        <v>0</v>
      </c>
      <c r="BA178" s="28">
        <f t="shared" si="46"/>
        <v>0</v>
      </c>
      <c r="BB178" s="28">
        <f t="shared" si="46"/>
        <v>0</v>
      </c>
      <c r="BC178" s="28">
        <f t="shared" si="46"/>
        <v>0</v>
      </c>
      <c r="BD178" s="28">
        <f t="shared" si="46"/>
        <v>0</v>
      </c>
      <c r="BE178" s="29"/>
    </row>
    <row r="179" spans="2:51" ht="11.25">
      <c r="B179" s="1" t="s">
        <v>222</v>
      </c>
      <c r="C179" s="1" t="s">
        <v>223</v>
      </c>
      <c r="D179" s="1" t="s">
        <v>111</v>
      </c>
      <c r="E179" s="1" t="s">
        <v>195</v>
      </c>
      <c r="F179" s="1" t="s">
        <v>194</v>
      </c>
      <c r="G179" s="1" t="s">
        <v>19</v>
      </c>
      <c r="H179" s="1">
        <f aca="true" t="shared" si="47" ref="H179:H184">SUM(I179:BC179)</f>
        <v>0.44</v>
      </c>
      <c r="AY179" s="1">
        <v>0.44</v>
      </c>
    </row>
    <row r="180" spans="2:46" ht="11.25">
      <c r="B180" s="1" t="s">
        <v>222</v>
      </c>
      <c r="C180" s="1" t="s">
        <v>223</v>
      </c>
      <c r="D180" s="1" t="s">
        <v>111</v>
      </c>
      <c r="E180" s="1" t="s">
        <v>195</v>
      </c>
      <c r="G180" s="1" t="s">
        <v>5</v>
      </c>
      <c r="H180" s="1">
        <f t="shared" si="47"/>
        <v>1.0100000000000002</v>
      </c>
      <c r="T180" s="1">
        <v>0.01</v>
      </c>
      <c r="U180" s="1">
        <v>0.01</v>
      </c>
      <c r="V180" s="1">
        <v>0.01</v>
      </c>
      <c r="W180" s="1">
        <v>0.01</v>
      </c>
      <c r="X180" s="1">
        <v>0.07</v>
      </c>
      <c r="Y180" s="1">
        <v>0.08</v>
      </c>
      <c r="Z180" s="1">
        <v>0.08</v>
      </c>
      <c r="AA180" s="1">
        <v>0.07</v>
      </c>
      <c r="AB180" s="1">
        <v>0.07</v>
      </c>
      <c r="AC180" s="1">
        <v>0.07</v>
      </c>
      <c r="AD180" s="1">
        <v>0.06</v>
      </c>
      <c r="AE180" s="1">
        <v>0.05</v>
      </c>
      <c r="AF180" s="1">
        <v>0.01</v>
      </c>
      <c r="AG180" s="1">
        <v>0.01</v>
      </c>
      <c r="AH180" s="1">
        <v>0.01</v>
      </c>
      <c r="AI180" s="1">
        <v>0.01</v>
      </c>
      <c r="AJ180" s="1">
        <v>0.01</v>
      </c>
      <c r="AK180" s="1">
        <v>0.01</v>
      </c>
      <c r="AL180" s="1">
        <v>0.01</v>
      </c>
      <c r="AM180" s="1">
        <v>0.01</v>
      </c>
      <c r="AN180" s="1">
        <v>0</v>
      </c>
      <c r="AP180" s="1">
        <v>0.03</v>
      </c>
      <c r="AQ180" s="1">
        <v>0.07</v>
      </c>
      <c r="AR180" s="1">
        <v>0.09</v>
      </c>
      <c r="AS180" s="1">
        <v>0.11</v>
      </c>
      <c r="AT180" s="1">
        <v>0.04</v>
      </c>
    </row>
    <row r="181" spans="2:40" ht="11.25">
      <c r="B181" s="1" t="s">
        <v>222</v>
      </c>
      <c r="C181" s="1" t="s">
        <v>223</v>
      </c>
      <c r="D181" s="1" t="s">
        <v>111</v>
      </c>
      <c r="E181" s="1" t="s">
        <v>195</v>
      </c>
      <c r="G181" s="1" t="s">
        <v>7</v>
      </c>
      <c r="H181" s="1">
        <f t="shared" si="47"/>
        <v>1.12</v>
      </c>
      <c r="Q181" s="1">
        <v>0.04</v>
      </c>
      <c r="R181" s="1">
        <v>0.03</v>
      </c>
      <c r="S181" s="1">
        <v>0.03</v>
      </c>
      <c r="T181" s="1">
        <v>0.09</v>
      </c>
      <c r="U181" s="1">
        <v>0.09</v>
      </c>
      <c r="V181" s="1">
        <v>0.13</v>
      </c>
      <c r="W181" s="1">
        <v>0.08</v>
      </c>
      <c r="X181" s="1">
        <v>0.07</v>
      </c>
      <c r="Y181" s="1">
        <v>0.08</v>
      </c>
      <c r="Z181" s="1">
        <v>0.08</v>
      </c>
      <c r="AA181" s="1">
        <v>0.08</v>
      </c>
      <c r="AB181" s="1">
        <v>0.06</v>
      </c>
      <c r="AC181" s="1">
        <v>0.04</v>
      </c>
      <c r="AD181" s="1">
        <v>0.03</v>
      </c>
      <c r="AE181" s="1">
        <v>0.03</v>
      </c>
      <c r="AF181" s="1">
        <v>0.01</v>
      </c>
      <c r="AJ181" s="1">
        <v>0</v>
      </c>
      <c r="AK181" s="1">
        <v>0.05</v>
      </c>
      <c r="AL181" s="1">
        <v>0.05</v>
      </c>
      <c r="AM181" s="1">
        <v>0.05</v>
      </c>
      <c r="AN181" s="1">
        <v>0</v>
      </c>
    </row>
    <row r="182" spans="2:33" ht="11.25">
      <c r="B182" s="1" t="s">
        <v>222</v>
      </c>
      <c r="C182" s="1" t="s">
        <v>223</v>
      </c>
      <c r="D182" s="1" t="s">
        <v>111</v>
      </c>
      <c r="E182" s="1" t="s">
        <v>195</v>
      </c>
      <c r="G182" s="1" t="s">
        <v>6</v>
      </c>
      <c r="H182" s="1">
        <f t="shared" si="47"/>
        <v>2.03</v>
      </c>
      <c r="L182" s="1">
        <v>0.05</v>
      </c>
      <c r="M182" s="1">
        <v>0.05</v>
      </c>
      <c r="N182" s="1">
        <v>0.05</v>
      </c>
      <c r="O182" s="1">
        <v>0.05</v>
      </c>
      <c r="P182" s="1">
        <v>0.05</v>
      </c>
      <c r="Q182" s="1">
        <v>0.06</v>
      </c>
      <c r="R182" s="1">
        <v>0.04</v>
      </c>
      <c r="S182" s="1">
        <v>0.04</v>
      </c>
      <c r="T182" s="1">
        <v>0.05</v>
      </c>
      <c r="U182" s="1">
        <v>0.14</v>
      </c>
      <c r="V182" s="1">
        <v>0.15</v>
      </c>
      <c r="W182" s="1">
        <v>0.15</v>
      </c>
      <c r="X182" s="1">
        <v>0.14</v>
      </c>
      <c r="Y182" s="1">
        <v>0.15</v>
      </c>
      <c r="Z182" s="1">
        <v>0.15</v>
      </c>
      <c r="AA182" s="1">
        <v>0.15</v>
      </c>
      <c r="AB182" s="1">
        <v>0.15</v>
      </c>
      <c r="AC182" s="1">
        <v>0.1</v>
      </c>
      <c r="AD182" s="1">
        <v>0.09</v>
      </c>
      <c r="AE182" s="1">
        <v>0.07</v>
      </c>
      <c r="AF182" s="1">
        <v>0.09</v>
      </c>
      <c r="AG182" s="1">
        <v>0.06</v>
      </c>
    </row>
    <row r="183" spans="2:51" ht="11.25">
      <c r="B183" s="1" t="s">
        <v>222</v>
      </c>
      <c r="C183" s="1" t="s">
        <v>223</v>
      </c>
      <c r="D183" s="1" t="s">
        <v>111</v>
      </c>
      <c r="E183" s="1" t="s">
        <v>195</v>
      </c>
      <c r="G183" s="1" t="s">
        <v>8</v>
      </c>
      <c r="H183" s="1">
        <f t="shared" si="47"/>
        <v>8.45</v>
      </c>
      <c r="N183" s="1">
        <v>0.06</v>
      </c>
      <c r="O183" s="1">
        <v>0.34</v>
      </c>
      <c r="P183" s="1">
        <v>0.24</v>
      </c>
      <c r="Q183" s="1">
        <v>0.13</v>
      </c>
      <c r="R183" s="1">
        <v>0.1</v>
      </c>
      <c r="S183" s="1">
        <v>0.09</v>
      </c>
      <c r="T183" s="1">
        <v>0.12</v>
      </c>
      <c r="U183" s="1">
        <v>0.11</v>
      </c>
      <c r="V183" s="1">
        <v>0.3</v>
      </c>
      <c r="W183" s="1">
        <v>0.3</v>
      </c>
      <c r="X183" s="1">
        <v>0.23</v>
      </c>
      <c r="Y183" s="1">
        <v>0.22</v>
      </c>
      <c r="Z183" s="1">
        <v>0.22</v>
      </c>
      <c r="AA183" s="1">
        <v>0.21</v>
      </c>
      <c r="AB183" s="1">
        <v>0.21</v>
      </c>
      <c r="AC183" s="1">
        <v>0.3</v>
      </c>
      <c r="AD183" s="1">
        <v>0.23</v>
      </c>
      <c r="AE183" s="1">
        <v>0.14</v>
      </c>
      <c r="AF183" s="1">
        <v>0.16</v>
      </c>
      <c r="AG183" s="1">
        <v>0.16</v>
      </c>
      <c r="AH183" s="1">
        <v>0.22</v>
      </c>
      <c r="AI183" s="1">
        <v>0.3</v>
      </c>
      <c r="AJ183" s="1">
        <v>0.3</v>
      </c>
      <c r="AK183" s="1">
        <v>0.26</v>
      </c>
      <c r="AL183" s="1">
        <v>0.17</v>
      </c>
      <c r="AM183" s="1">
        <v>0.18</v>
      </c>
      <c r="AN183" s="1">
        <v>0.17</v>
      </c>
      <c r="AO183" s="1">
        <v>0.17</v>
      </c>
      <c r="AP183" s="1">
        <v>0.16</v>
      </c>
      <c r="AQ183" s="1">
        <v>0.14</v>
      </c>
      <c r="AR183" s="1">
        <v>0.28</v>
      </c>
      <c r="AS183" s="1">
        <v>0.22</v>
      </c>
      <c r="AT183" s="1">
        <v>0.19</v>
      </c>
      <c r="AW183" s="1">
        <v>0.18</v>
      </c>
      <c r="AX183" s="1">
        <v>0.91</v>
      </c>
      <c r="AY183" s="1">
        <v>0.73</v>
      </c>
    </row>
    <row r="184" spans="1:56" ht="11.25">
      <c r="A184" s="1" t="s">
        <v>298</v>
      </c>
      <c r="B184" s="43" t="s">
        <v>222</v>
      </c>
      <c r="C184" s="43" t="s">
        <v>223</v>
      </c>
      <c r="D184" s="43" t="s">
        <v>135</v>
      </c>
      <c r="E184" s="43" t="s">
        <v>195</v>
      </c>
      <c r="F184" s="43"/>
      <c r="G184" s="43" t="s">
        <v>32</v>
      </c>
      <c r="H184" s="1">
        <f t="shared" si="47"/>
        <v>1.83</v>
      </c>
      <c r="BB184" s="1">
        <v>0.86</v>
      </c>
      <c r="BC184" s="1">
        <v>0.97</v>
      </c>
      <c r="BD184" s="1">
        <v>0.17</v>
      </c>
    </row>
    <row r="185" spans="2:57" s="26" customFormat="1" ht="12">
      <c r="B185" s="26" t="s">
        <v>222</v>
      </c>
      <c r="C185" s="26" t="s">
        <v>223</v>
      </c>
      <c r="G185" s="27" t="str">
        <f>+E183&amp;B183&amp;C183</f>
        <v>RAMAKRISHNA subtotal =</v>
      </c>
      <c r="H185" s="28">
        <f>SUM(H179:H184)</f>
        <v>14.879999999999999</v>
      </c>
      <c r="I185" s="28">
        <f>SUM(I179:I184)</f>
        <v>0</v>
      </c>
      <c r="J185" s="28">
        <f aca="true" t="shared" si="48" ref="J185:BD185">SUM(J179:J184)</f>
        <v>0</v>
      </c>
      <c r="K185" s="28">
        <f t="shared" si="48"/>
        <v>0</v>
      </c>
      <c r="L185" s="28">
        <f t="shared" si="48"/>
        <v>0.05</v>
      </c>
      <c r="M185" s="28">
        <f t="shared" si="48"/>
        <v>0.05</v>
      </c>
      <c r="N185" s="28">
        <f t="shared" si="48"/>
        <v>0.11</v>
      </c>
      <c r="O185" s="28">
        <f t="shared" si="48"/>
        <v>0.39</v>
      </c>
      <c r="P185" s="28">
        <f t="shared" si="48"/>
        <v>0.29</v>
      </c>
      <c r="Q185" s="28">
        <f t="shared" si="48"/>
        <v>0.23</v>
      </c>
      <c r="R185" s="28">
        <f t="shared" si="48"/>
        <v>0.17</v>
      </c>
      <c r="S185" s="28">
        <f t="shared" si="48"/>
        <v>0.16</v>
      </c>
      <c r="T185" s="28">
        <f t="shared" si="48"/>
        <v>0.27</v>
      </c>
      <c r="U185" s="28">
        <f t="shared" si="48"/>
        <v>0.35</v>
      </c>
      <c r="V185" s="28">
        <f t="shared" si="48"/>
        <v>0.5900000000000001</v>
      </c>
      <c r="W185" s="28">
        <f t="shared" si="48"/>
        <v>0.54</v>
      </c>
      <c r="X185" s="28">
        <f t="shared" si="48"/>
        <v>0.51</v>
      </c>
      <c r="Y185" s="28">
        <f t="shared" si="48"/>
        <v>0.53</v>
      </c>
      <c r="Z185" s="28">
        <f t="shared" si="48"/>
        <v>0.53</v>
      </c>
      <c r="AA185" s="28">
        <f t="shared" si="48"/>
        <v>0.51</v>
      </c>
      <c r="AB185" s="28">
        <f t="shared" si="48"/>
        <v>0.49</v>
      </c>
      <c r="AC185" s="28">
        <f t="shared" si="48"/>
        <v>0.51</v>
      </c>
      <c r="AD185" s="28">
        <f t="shared" si="48"/>
        <v>0.41000000000000003</v>
      </c>
      <c r="AE185" s="28">
        <f t="shared" si="48"/>
        <v>0.29000000000000004</v>
      </c>
      <c r="AF185" s="28">
        <f t="shared" si="48"/>
        <v>0.27</v>
      </c>
      <c r="AG185" s="28">
        <f t="shared" si="48"/>
        <v>0.22999999999999998</v>
      </c>
      <c r="AH185" s="28">
        <f t="shared" si="48"/>
        <v>0.23</v>
      </c>
      <c r="AI185" s="28">
        <f t="shared" si="48"/>
        <v>0.31</v>
      </c>
      <c r="AJ185" s="28">
        <f t="shared" si="48"/>
        <v>0.31</v>
      </c>
      <c r="AK185" s="28">
        <f t="shared" si="48"/>
        <v>0.32</v>
      </c>
      <c r="AL185" s="28">
        <f t="shared" si="48"/>
        <v>0.23</v>
      </c>
      <c r="AM185" s="28">
        <f t="shared" si="48"/>
        <v>0.24</v>
      </c>
      <c r="AN185" s="28">
        <f t="shared" si="48"/>
        <v>0.17</v>
      </c>
      <c r="AO185" s="28">
        <f t="shared" si="48"/>
        <v>0.17</v>
      </c>
      <c r="AP185" s="28">
        <f t="shared" si="48"/>
        <v>0.19</v>
      </c>
      <c r="AQ185" s="28">
        <f t="shared" si="48"/>
        <v>0.21000000000000002</v>
      </c>
      <c r="AR185" s="28">
        <f t="shared" si="48"/>
        <v>0.37</v>
      </c>
      <c r="AS185" s="28">
        <f t="shared" si="48"/>
        <v>0.33</v>
      </c>
      <c r="AT185" s="28">
        <f t="shared" si="48"/>
        <v>0.23</v>
      </c>
      <c r="AU185" s="28">
        <f t="shared" si="48"/>
        <v>0</v>
      </c>
      <c r="AV185" s="28">
        <f t="shared" si="48"/>
        <v>0</v>
      </c>
      <c r="AW185" s="28">
        <f t="shared" si="48"/>
        <v>0.18</v>
      </c>
      <c r="AX185" s="28">
        <f t="shared" si="48"/>
        <v>0.91</v>
      </c>
      <c r="AY185" s="32">
        <f t="shared" si="48"/>
        <v>1.17</v>
      </c>
      <c r="AZ185" s="28">
        <f t="shared" si="48"/>
        <v>0</v>
      </c>
      <c r="BA185" s="28">
        <f t="shared" si="48"/>
        <v>0</v>
      </c>
      <c r="BB185" s="28">
        <f t="shared" si="48"/>
        <v>0.86</v>
      </c>
      <c r="BC185" s="28">
        <f t="shared" si="48"/>
        <v>0.97</v>
      </c>
      <c r="BD185" s="28">
        <f t="shared" si="48"/>
        <v>0.17</v>
      </c>
      <c r="BE185" s="29"/>
    </row>
    <row r="186" spans="2:55" ht="11.25">
      <c r="B186" s="1" t="s">
        <v>222</v>
      </c>
      <c r="C186" s="1" t="s">
        <v>223</v>
      </c>
      <c r="D186" s="1" t="s">
        <v>111</v>
      </c>
      <c r="E186" s="1" t="s">
        <v>215</v>
      </c>
      <c r="F186" s="1" t="s">
        <v>216</v>
      </c>
      <c r="G186" s="1" t="s">
        <v>26</v>
      </c>
      <c r="H186" s="1">
        <f>SUM(I186:BC186)</f>
        <v>15.440000000000005</v>
      </c>
      <c r="I186" s="1">
        <v>0.16</v>
      </c>
      <c r="J186" s="1">
        <v>0.16</v>
      </c>
      <c r="K186" s="1">
        <v>0.16</v>
      </c>
      <c r="L186" s="1">
        <v>0.16</v>
      </c>
      <c r="M186" s="1">
        <v>0.16</v>
      </c>
      <c r="N186" s="1">
        <v>0.16</v>
      </c>
      <c r="O186" s="1">
        <v>0.16</v>
      </c>
      <c r="P186" s="1">
        <v>0.16</v>
      </c>
      <c r="Q186" s="1">
        <v>0.32</v>
      </c>
      <c r="R186" s="1">
        <v>0.25</v>
      </c>
      <c r="S186" s="1">
        <v>0.24</v>
      </c>
      <c r="T186" s="1">
        <v>0.29</v>
      </c>
      <c r="U186" s="1">
        <v>0.28</v>
      </c>
      <c r="V186" s="1">
        <v>0.31</v>
      </c>
      <c r="W186" s="1">
        <v>0.31</v>
      </c>
      <c r="X186" s="1">
        <v>0.28</v>
      </c>
      <c r="Y186" s="1">
        <v>0.31</v>
      </c>
      <c r="Z186" s="1">
        <v>0.31</v>
      </c>
      <c r="AA186" s="1">
        <v>0.29</v>
      </c>
      <c r="AB186" s="1">
        <v>0.29</v>
      </c>
      <c r="AC186" s="1">
        <v>0.51</v>
      </c>
      <c r="AD186" s="1">
        <v>0.44</v>
      </c>
      <c r="AE186" s="1">
        <v>0.37</v>
      </c>
      <c r="AF186" s="1">
        <v>0.46</v>
      </c>
      <c r="AG186" s="1">
        <v>0.46</v>
      </c>
      <c r="AH186" s="1">
        <v>0.53</v>
      </c>
      <c r="AI186" s="1">
        <v>0.51</v>
      </c>
      <c r="AJ186" s="1">
        <v>0.46</v>
      </c>
      <c r="AK186" s="1">
        <v>0.51</v>
      </c>
      <c r="AL186" s="1">
        <v>0.49</v>
      </c>
      <c r="AM186" s="1">
        <v>0.51</v>
      </c>
      <c r="AN186" s="1">
        <v>0.49</v>
      </c>
      <c r="AO186" s="1">
        <v>0.39</v>
      </c>
      <c r="AP186" s="1">
        <v>0.37</v>
      </c>
      <c r="AQ186" s="1">
        <v>0.31</v>
      </c>
      <c r="AR186" s="1">
        <v>0.39</v>
      </c>
      <c r="AS186" s="1">
        <v>0.37</v>
      </c>
      <c r="AT186" s="1">
        <v>0.42</v>
      </c>
      <c r="AU186" s="1">
        <v>0.39</v>
      </c>
      <c r="AV186" s="1">
        <v>0.39</v>
      </c>
      <c r="AW186" s="1">
        <v>0.4</v>
      </c>
      <c r="AX186" s="1">
        <v>0.37</v>
      </c>
      <c r="AY186" s="1">
        <v>0.42</v>
      </c>
      <c r="AZ186" s="1">
        <v>0.39</v>
      </c>
      <c r="BA186" s="1">
        <v>0.14</v>
      </c>
      <c r="BB186" s="1">
        <v>0.13</v>
      </c>
      <c r="BC186" s="1">
        <v>0.06</v>
      </c>
    </row>
    <row r="187" spans="2:57" s="26" customFormat="1" ht="12">
      <c r="B187" s="26" t="s">
        <v>222</v>
      </c>
      <c r="C187" s="26" t="s">
        <v>223</v>
      </c>
      <c r="G187" s="27" t="str">
        <f>+E186&amp;B186&amp;C186</f>
        <v>VONHALLE    subtotal =</v>
      </c>
      <c r="H187" s="28">
        <f>SUM(H186)</f>
        <v>15.440000000000005</v>
      </c>
      <c r="I187" s="28">
        <f aca="true" t="shared" si="49" ref="I187:BD187">SUM(I186)</f>
        <v>0.16</v>
      </c>
      <c r="J187" s="28">
        <f t="shared" si="49"/>
        <v>0.16</v>
      </c>
      <c r="K187" s="28">
        <f t="shared" si="49"/>
        <v>0.16</v>
      </c>
      <c r="L187" s="28">
        <f t="shared" si="49"/>
        <v>0.16</v>
      </c>
      <c r="M187" s="28">
        <f t="shared" si="49"/>
        <v>0.16</v>
      </c>
      <c r="N187" s="28">
        <f t="shared" si="49"/>
        <v>0.16</v>
      </c>
      <c r="O187" s="28">
        <f t="shared" si="49"/>
        <v>0.16</v>
      </c>
      <c r="P187" s="28">
        <f t="shared" si="49"/>
        <v>0.16</v>
      </c>
      <c r="Q187" s="28">
        <f t="shared" si="49"/>
        <v>0.32</v>
      </c>
      <c r="R187" s="28">
        <f t="shared" si="49"/>
        <v>0.25</v>
      </c>
      <c r="S187" s="28">
        <f t="shared" si="49"/>
        <v>0.24</v>
      </c>
      <c r="T187" s="28">
        <f t="shared" si="49"/>
        <v>0.29</v>
      </c>
      <c r="U187" s="28">
        <f t="shared" si="49"/>
        <v>0.28</v>
      </c>
      <c r="V187" s="28">
        <f t="shared" si="49"/>
        <v>0.31</v>
      </c>
      <c r="W187" s="28">
        <f t="shared" si="49"/>
        <v>0.31</v>
      </c>
      <c r="X187" s="28">
        <f t="shared" si="49"/>
        <v>0.28</v>
      </c>
      <c r="Y187" s="28">
        <f t="shared" si="49"/>
        <v>0.31</v>
      </c>
      <c r="Z187" s="28">
        <f t="shared" si="49"/>
        <v>0.31</v>
      </c>
      <c r="AA187" s="28">
        <f t="shared" si="49"/>
        <v>0.29</v>
      </c>
      <c r="AB187" s="28">
        <f t="shared" si="49"/>
        <v>0.29</v>
      </c>
      <c r="AC187" s="28">
        <f t="shared" si="49"/>
        <v>0.51</v>
      </c>
      <c r="AD187" s="28">
        <f t="shared" si="49"/>
        <v>0.44</v>
      </c>
      <c r="AE187" s="28">
        <f t="shared" si="49"/>
        <v>0.37</v>
      </c>
      <c r="AF187" s="28">
        <f t="shared" si="49"/>
        <v>0.46</v>
      </c>
      <c r="AG187" s="28">
        <f t="shared" si="49"/>
        <v>0.46</v>
      </c>
      <c r="AH187" s="28">
        <f t="shared" si="49"/>
        <v>0.53</v>
      </c>
      <c r="AI187" s="28">
        <f t="shared" si="49"/>
        <v>0.51</v>
      </c>
      <c r="AJ187" s="28">
        <f t="shared" si="49"/>
        <v>0.46</v>
      </c>
      <c r="AK187" s="28">
        <f t="shared" si="49"/>
        <v>0.51</v>
      </c>
      <c r="AL187" s="28">
        <f t="shared" si="49"/>
        <v>0.49</v>
      </c>
      <c r="AM187" s="28">
        <f t="shared" si="49"/>
        <v>0.51</v>
      </c>
      <c r="AN187" s="28">
        <f t="shared" si="49"/>
        <v>0.49</v>
      </c>
      <c r="AO187" s="28">
        <f t="shared" si="49"/>
        <v>0.39</v>
      </c>
      <c r="AP187" s="28">
        <f t="shared" si="49"/>
        <v>0.37</v>
      </c>
      <c r="AQ187" s="28">
        <f t="shared" si="49"/>
        <v>0.31</v>
      </c>
      <c r="AR187" s="28">
        <f t="shared" si="49"/>
        <v>0.39</v>
      </c>
      <c r="AS187" s="28">
        <f t="shared" si="49"/>
        <v>0.37</v>
      </c>
      <c r="AT187" s="28">
        <f t="shared" si="49"/>
        <v>0.42</v>
      </c>
      <c r="AU187" s="28">
        <f t="shared" si="49"/>
        <v>0.39</v>
      </c>
      <c r="AV187" s="28">
        <f t="shared" si="49"/>
        <v>0.39</v>
      </c>
      <c r="AW187" s="28">
        <f t="shared" si="49"/>
        <v>0.4</v>
      </c>
      <c r="AX187" s="28">
        <f t="shared" si="49"/>
        <v>0.37</v>
      </c>
      <c r="AY187" s="28">
        <f t="shared" si="49"/>
        <v>0.42</v>
      </c>
      <c r="AZ187" s="28">
        <f t="shared" si="49"/>
        <v>0.39</v>
      </c>
      <c r="BA187" s="28">
        <f t="shared" si="49"/>
        <v>0.14</v>
      </c>
      <c r="BB187" s="28">
        <f t="shared" si="49"/>
        <v>0.13</v>
      </c>
      <c r="BC187" s="28">
        <f t="shared" si="49"/>
        <v>0.06</v>
      </c>
      <c r="BD187" s="28">
        <f t="shared" si="49"/>
        <v>0</v>
      </c>
      <c r="BE187" s="29"/>
    </row>
    <row r="188" spans="2:39" ht="11.25">
      <c r="B188" s="43" t="s">
        <v>222</v>
      </c>
      <c r="C188" s="43" t="s">
        <v>223</v>
      </c>
      <c r="D188" s="43" t="s">
        <v>135</v>
      </c>
      <c r="E188" s="43" t="s">
        <v>299</v>
      </c>
      <c r="F188" s="43"/>
      <c r="G188" s="43" t="s">
        <v>38</v>
      </c>
      <c r="H188" s="1">
        <f>SUM(I188:BC188)</f>
        <v>2.13</v>
      </c>
      <c r="AG188" s="1">
        <v>0.12</v>
      </c>
      <c r="AH188" s="1">
        <v>0.58</v>
      </c>
      <c r="AI188" s="1">
        <v>0.63</v>
      </c>
      <c r="AK188" s="1">
        <v>0.04</v>
      </c>
      <c r="AL188" s="1">
        <v>0.42</v>
      </c>
      <c r="AM188" s="1">
        <v>0.34</v>
      </c>
    </row>
    <row r="189" spans="2:46" ht="11.25">
      <c r="B189" s="43" t="s">
        <v>222</v>
      </c>
      <c r="C189" s="43" t="s">
        <v>223</v>
      </c>
      <c r="D189" s="43" t="s">
        <v>135</v>
      </c>
      <c r="E189" s="43" t="s">
        <v>299</v>
      </c>
      <c r="F189" s="43"/>
      <c r="G189" s="43" t="s">
        <v>39</v>
      </c>
      <c r="H189" s="1">
        <f>SUM(I189:BC189)</f>
        <v>3.1</v>
      </c>
      <c r="AC189" s="1">
        <v>0.12</v>
      </c>
      <c r="AD189" s="1">
        <v>0.12</v>
      </c>
      <c r="AE189" s="1">
        <v>0.11</v>
      </c>
      <c r="AF189" s="1">
        <v>0.13</v>
      </c>
      <c r="AG189" s="1">
        <v>0.09</v>
      </c>
      <c r="AI189" s="1">
        <v>0.04</v>
      </c>
      <c r="AJ189" s="1">
        <v>0.08</v>
      </c>
      <c r="AK189" s="1">
        <v>0.09</v>
      </c>
      <c r="AL189" s="1">
        <v>0.15</v>
      </c>
      <c r="AM189" s="1">
        <v>0.29</v>
      </c>
      <c r="AN189" s="1">
        <v>0.29</v>
      </c>
      <c r="AO189" s="1">
        <v>0.29</v>
      </c>
      <c r="AP189" s="1">
        <v>0.28</v>
      </c>
      <c r="AQ189" s="1">
        <v>0.24</v>
      </c>
      <c r="AR189" s="1">
        <v>0.38</v>
      </c>
      <c r="AS189" s="1">
        <v>0.37</v>
      </c>
      <c r="AT189" s="1">
        <v>0.03</v>
      </c>
    </row>
    <row r="190" spans="7:57" s="26" customFormat="1" ht="12">
      <c r="G190" s="27" t="str">
        <f>+E188&amp;B188&amp;C188</f>
        <v>LAWSON subtotal =</v>
      </c>
      <c r="H190" s="28">
        <f>SUM(H188:H189)</f>
        <v>5.23</v>
      </c>
      <c r="I190" s="28">
        <f>SUM(I188:I189)</f>
        <v>0</v>
      </c>
      <c r="J190" s="28">
        <f aca="true" t="shared" si="50" ref="J190:BD190">SUM(J188:J189)</f>
        <v>0</v>
      </c>
      <c r="K190" s="28">
        <f t="shared" si="50"/>
        <v>0</v>
      </c>
      <c r="L190" s="28">
        <f t="shared" si="50"/>
        <v>0</v>
      </c>
      <c r="M190" s="28">
        <f t="shared" si="50"/>
        <v>0</v>
      </c>
      <c r="N190" s="28">
        <f t="shared" si="50"/>
        <v>0</v>
      </c>
      <c r="O190" s="28">
        <f t="shared" si="50"/>
        <v>0</v>
      </c>
      <c r="P190" s="28">
        <f t="shared" si="50"/>
        <v>0</v>
      </c>
      <c r="Q190" s="28">
        <f t="shared" si="50"/>
        <v>0</v>
      </c>
      <c r="R190" s="28">
        <f t="shared" si="50"/>
        <v>0</v>
      </c>
      <c r="S190" s="28">
        <f t="shared" si="50"/>
        <v>0</v>
      </c>
      <c r="T190" s="28">
        <f t="shared" si="50"/>
        <v>0</v>
      </c>
      <c r="U190" s="28">
        <f t="shared" si="50"/>
        <v>0</v>
      </c>
      <c r="V190" s="28">
        <f t="shared" si="50"/>
        <v>0</v>
      </c>
      <c r="W190" s="28">
        <f t="shared" si="50"/>
        <v>0</v>
      </c>
      <c r="X190" s="28">
        <f t="shared" si="50"/>
        <v>0</v>
      </c>
      <c r="Y190" s="28">
        <f t="shared" si="50"/>
        <v>0</v>
      </c>
      <c r="Z190" s="28">
        <f t="shared" si="50"/>
        <v>0</v>
      </c>
      <c r="AA190" s="28">
        <f t="shared" si="50"/>
        <v>0</v>
      </c>
      <c r="AB190" s="28">
        <f t="shared" si="50"/>
        <v>0</v>
      </c>
      <c r="AC190" s="28">
        <f t="shared" si="50"/>
        <v>0.12</v>
      </c>
      <c r="AD190" s="28">
        <f t="shared" si="50"/>
        <v>0.12</v>
      </c>
      <c r="AE190" s="28">
        <f t="shared" si="50"/>
        <v>0.11</v>
      </c>
      <c r="AF190" s="28">
        <f t="shared" si="50"/>
        <v>0.13</v>
      </c>
      <c r="AG190" s="28">
        <f t="shared" si="50"/>
        <v>0.21</v>
      </c>
      <c r="AH190" s="28">
        <f t="shared" si="50"/>
        <v>0.58</v>
      </c>
      <c r="AI190" s="28">
        <f t="shared" si="50"/>
        <v>0.67</v>
      </c>
      <c r="AJ190" s="28">
        <f t="shared" si="50"/>
        <v>0.08</v>
      </c>
      <c r="AK190" s="28">
        <f t="shared" si="50"/>
        <v>0.13</v>
      </c>
      <c r="AL190" s="28">
        <f t="shared" si="50"/>
        <v>0.57</v>
      </c>
      <c r="AM190" s="28">
        <f t="shared" si="50"/>
        <v>0.63</v>
      </c>
      <c r="AN190" s="28">
        <f t="shared" si="50"/>
        <v>0.29</v>
      </c>
      <c r="AO190" s="28">
        <f t="shared" si="50"/>
        <v>0.29</v>
      </c>
      <c r="AP190" s="28">
        <f t="shared" si="50"/>
        <v>0.28</v>
      </c>
      <c r="AQ190" s="28">
        <f t="shared" si="50"/>
        <v>0.24</v>
      </c>
      <c r="AR190" s="28">
        <f t="shared" si="50"/>
        <v>0.38</v>
      </c>
      <c r="AS190" s="28">
        <f t="shared" si="50"/>
        <v>0.37</v>
      </c>
      <c r="AT190" s="28">
        <f t="shared" si="50"/>
        <v>0.03</v>
      </c>
      <c r="AU190" s="28">
        <f t="shared" si="50"/>
        <v>0</v>
      </c>
      <c r="AV190" s="28">
        <f t="shared" si="50"/>
        <v>0</v>
      </c>
      <c r="AW190" s="28">
        <f t="shared" si="50"/>
        <v>0</v>
      </c>
      <c r="AX190" s="28">
        <f t="shared" si="50"/>
        <v>0</v>
      </c>
      <c r="AY190" s="28">
        <f t="shared" si="50"/>
        <v>0</v>
      </c>
      <c r="AZ190" s="28">
        <f t="shared" si="50"/>
        <v>0</v>
      </c>
      <c r="BA190" s="28">
        <f t="shared" si="50"/>
        <v>0</v>
      </c>
      <c r="BB190" s="28">
        <f t="shared" si="50"/>
        <v>0</v>
      </c>
      <c r="BC190" s="28">
        <f t="shared" si="50"/>
        <v>0</v>
      </c>
      <c r="BD190" s="28">
        <f t="shared" si="50"/>
        <v>0</v>
      </c>
      <c r="BE190" s="29"/>
    </row>
    <row r="191" spans="1:44" ht="11.25">
      <c r="A191" s="1" t="s">
        <v>297</v>
      </c>
      <c r="B191" s="43" t="s">
        <v>222</v>
      </c>
      <c r="C191" s="43" t="s">
        <v>223</v>
      </c>
      <c r="D191" s="43" t="s">
        <v>135</v>
      </c>
      <c r="E191" s="43" t="s">
        <v>300</v>
      </c>
      <c r="F191" s="43"/>
      <c r="G191" s="43" t="s">
        <v>34</v>
      </c>
      <c r="H191" s="1">
        <f aca="true" t="shared" si="51" ref="H191:H196">SUM(I191:BC191)</f>
        <v>0.060000000000000005</v>
      </c>
      <c r="AO191" s="1">
        <v>0.02</v>
      </c>
      <c r="AP191" s="1">
        <v>0.02</v>
      </c>
      <c r="AQ191" s="1">
        <v>0.01</v>
      </c>
      <c r="AR191" s="1">
        <v>0.01</v>
      </c>
    </row>
    <row r="192" spans="1:17" ht="11.25">
      <c r="A192" s="1" t="s">
        <v>297</v>
      </c>
      <c r="B192" s="43" t="s">
        <v>222</v>
      </c>
      <c r="C192" s="43" t="s">
        <v>223</v>
      </c>
      <c r="D192" s="43" t="s">
        <v>135</v>
      </c>
      <c r="E192" s="43" t="s">
        <v>300</v>
      </c>
      <c r="F192" s="43"/>
      <c r="G192" s="43" t="s">
        <v>43</v>
      </c>
      <c r="H192" s="1">
        <f t="shared" si="51"/>
        <v>0.21</v>
      </c>
      <c r="Q192" s="1">
        <v>0.21</v>
      </c>
    </row>
    <row r="193" spans="1:56" ht="12.75">
      <c r="A193" s="1" t="s">
        <v>297</v>
      </c>
      <c r="B193" s="43" t="s">
        <v>222</v>
      </c>
      <c r="C193" s="43" t="s">
        <v>223</v>
      </c>
      <c r="D193" s="43" t="s">
        <v>135</v>
      </c>
      <c r="E193" s="43" t="s">
        <v>300</v>
      </c>
      <c r="F193" s="43"/>
      <c r="G193" s="43" t="s">
        <v>30</v>
      </c>
      <c r="H193" s="1">
        <f t="shared" si="51"/>
        <v>3.19</v>
      </c>
      <c r="I193" s="71"/>
      <c r="J193" s="71"/>
      <c r="K193" s="71"/>
      <c r="L193" s="71">
        <v>0.23</v>
      </c>
      <c r="M193" s="71">
        <v>0.23</v>
      </c>
      <c r="N193" s="71">
        <v>0.87</v>
      </c>
      <c r="O193" s="71">
        <v>1.06</v>
      </c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>
        <v>0.19</v>
      </c>
      <c r="AD193" s="71">
        <v>0.17</v>
      </c>
      <c r="AE193" s="71">
        <v>0.15</v>
      </c>
      <c r="AF193" s="71">
        <v>0.18</v>
      </c>
      <c r="AG193" s="71">
        <v>0.11</v>
      </c>
      <c r="AH193" s="71"/>
      <c r="AI193" s="71"/>
      <c r="AJ193" s="71"/>
      <c r="AK193" s="71"/>
      <c r="AL193" s="71"/>
      <c r="AM193" s="71"/>
      <c r="AN193" s="71"/>
      <c r="AO193" s="71"/>
      <c r="AP193" s="71"/>
      <c r="AQ193" s="71"/>
      <c r="AR193" s="71"/>
      <c r="AS193" s="71"/>
      <c r="AT193" s="71"/>
      <c r="AU193" s="71"/>
      <c r="AV193" s="71"/>
      <c r="AW193" s="71"/>
      <c r="AX193" s="71"/>
      <c r="AY193" s="71"/>
      <c r="AZ193" s="71"/>
      <c r="BA193" s="71"/>
      <c r="BB193" s="71"/>
      <c r="BC193" s="71"/>
      <c r="BD193" s="71"/>
    </row>
    <row r="194" spans="1:49" ht="11.25">
      <c r="A194" s="1" t="s">
        <v>297</v>
      </c>
      <c r="B194" s="43" t="s">
        <v>222</v>
      </c>
      <c r="C194" s="43" t="s">
        <v>223</v>
      </c>
      <c r="D194" s="43" t="s">
        <v>135</v>
      </c>
      <c r="E194" s="43" t="s">
        <v>300</v>
      </c>
      <c r="F194" s="43"/>
      <c r="G194" s="43" t="s">
        <v>33</v>
      </c>
      <c r="H194" s="1">
        <f t="shared" si="51"/>
        <v>4.79</v>
      </c>
      <c r="U194" s="1">
        <v>0.22</v>
      </c>
      <c r="V194" s="1">
        <v>0.24</v>
      </c>
      <c r="W194" s="1">
        <v>0.24</v>
      </c>
      <c r="X194" s="1">
        <v>0.22</v>
      </c>
      <c r="Y194" s="1">
        <v>0.24</v>
      </c>
      <c r="Z194" s="1">
        <v>0.24</v>
      </c>
      <c r="AA194" s="1">
        <v>0.02</v>
      </c>
      <c r="AH194" s="1">
        <v>0.03</v>
      </c>
      <c r="AI194" s="1">
        <v>0.03</v>
      </c>
      <c r="AJ194" s="1">
        <v>0.02</v>
      </c>
      <c r="AK194" s="1">
        <v>0.03</v>
      </c>
      <c r="AL194" s="1">
        <v>0.03</v>
      </c>
      <c r="AM194" s="1">
        <v>0.03</v>
      </c>
      <c r="AN194" s="1">
        <v>0.39</v>
      </c>
      <c r="AO194" s="1">
        <v>0.39</v>
      </c>
      <c r="AP194" s="1">
        <v>0.37</v>
      </c>
      <c r="AQ194" s="1">
        <v>0.31</v>
      </c>
      <c r="AR194" s="1">
        <v>0.39</v>
      </c>
      <c r="AS194" s="1">
        <v>0.37</v>
      </c>
      <c r="AT194" s="1">
        <v>0.34</v>
      </c>
      <c r="AU194" s="1">
        <v>0.26</v>
      </c>
      <c r="AV194" s="1">
        <v>0.26</v>
      </c>
      <c r="AW194" s="1">
        <v>0.12</v>
      </c>
    </row>
    <row r="195" spans="1:46" ht="11.25">
      <c r="A195" s="1" t="s">
        <v>297</v>
      </c>
      <c r="B195" s="43" t="s">
        <v>222</v>
      </c>
      <c r="C195" s="43" t="s">
        <v>223</v>
      </c>
      <c r="D195" s="43" t="s">
        <v>135</v>
      </c>
      <c r="E195" s="43" t="s">
        <v>300</v>
      </c>
      <c r="F195" s="43"/>
      <c r="G195" s="43" t="s">
        <v>9</v>
      </c>
      <c r="H195" s="1">
        <f t="shared" si="51"/>
        <v>5.5200000000000005</v>
      </c>
      <c r="V195" s="1">
        <v>0.37</v>
      </c>
      <c r="W195" s="1">
        <v>0.44</v>
      </c>
      <c r="X195" s="1">
        <v>1.42</v>
      </c>
      <c r="Y195" s="1">
        <v>1.49</v>
      </c>
      <c r="AO195" s="1">
        <v>0.23</v>
      </c>
      <c r="AP195" s="1">
        <v>0.22</v>
      </c>
      <c r="AQ195" s="1">
        <v>0.19</v>
      </c>
      <c r="AR195" s="1">
        <v>0.23</v>
      </c>
      <c r="AS195" s="1">
        <v>0.22</v>
      </c>
      <c r="AT195" s="1">
        <v>0.71</v>
      </c>
    </row>
    <row r="196" spans="1:50" ht="11.25">
      <c r="A196" s="1" t="s">
        <v>297</v>
      </c>
      <c r="B196" s="43" t="s">
        <v>222</v>
      </c>
      <c r="C196" s="43" t="s">
        <v>223</v>
      </c>
      <c r="D196" s="43" t="s">
        <v>135</v>
      </c>
      <c r="E196" s="43" t="s">
        <v>300</v>
      </c>
      <c r="F196" s="43"/>
      <c r="G196" s="43" t="s">
        <v>10</v>
      </c>
      <c r="H196" s="1">
        <f t="shared" si="51"/>
        <v>7.5600000000000005</v>
      </c>
      <c r="Q196" s="1">
        <v>0.62</v>
      </c>
      <c r="R196" s="1">
        <v>0.49</v>
      </c>
      <c r="S196" s="1">
        <v>0.46</v>
      </c>
      <c r="T196" s="1">
        <v>0.57</v>
      </c>
      <c r="U196" s="1">
        <v>0.57</v>
      </c>
      <c r="V196" s="1">
        <v>0.67</v>
      </c>
      <c r="W196" s="1">
        <v>0.67</v>
      </c>
      <c r="X196" s="1">
        <v>0.61</v>
      </c>
      <c r="Y196" s="1">
        <v>0.03</v>
      </c>
      <c r="AN196" s="1">
        <v>0.32</v>
      </c>
      <c r="AO196" s="1">
        <v>0.32</v>
      </c>
      <c r="AP196" s="1">
        <v>0.3</v>
      </c>
      <c r="AQ196" s="1">
        <v>0.26</v>
      </c>
      <c r="AR196" s="1">
        <v>0.32</v>
      </c>
      <c r="AS196" s="1">
        <v>0.3</v>
      </c>
      <c r="AT196" s="1">
        <v>0.35</v>
      </c>
      <c r="AU196" s="1">
        <v>0.17</v>
      </c>
      <c r="AX196" s="1">
        <v>0.53</v>
      </c>
    </row>
    <row r="197" spans="7:58" s="26" customFormat="1" ht="15.75">
      <c r="G197" s="27" t="str">
        <f>+E196&amp;B196&amp;C196</f>
        <v>SCHHNEIDER subtotal =</v>
      </c>
      <c r="H197" s="28">
        <f>SUM(H191:H196)</f>
        <v>21.33</v>
      </c>
      <c r="I197" s="28">
        <f aca="true" t="shared" si="52" ref="I197:BD197">SUM(I191:I196)</f>
        <v>0</v>
      </c>
      <c r="J197" s="28">
        <f t="shared" si="52"/>
        <v>0</v>
      </c>
      <c r="K197" s="28">
        <f t="shared" si="52"/>
        <v>0</v>
      </c>
      <c r="L197" s="28">
        <f t="shared" si="52"/>
        <v>0.23</v>
      </c>
      <c r="M197" s="28">
        <f t="shared" si="52"/>
        <v>0.23</v>
      </c>
      <c r="N197" s="28">
        <f t="shared" si="52"/>
        <v>0.87</v>
      </c>
      <c r="O197" s="28">
        <f t="shared" si="52"/>
        <v>1.06</v>
      </c>
      <c r="P197" s="28">
        <f t="shared" si="52"/>
        <v>0</v>
      </c>
      <c r="Q197" s="28">
        <f t="shared" si="52"/>
        <v>0.83</v>
      </c>
      <c r="R197" s="28">
        <f t="shared" si="52"/>
        <v>0.49</v>
      </c>
      <c r="S197" s="28">
        <f t="shared" si="52"/>
        <v>0.46</v>
      </c>
      <c r="T197" s="28">
        <f t="shared" si="52"/>
        <v>0.57</v>
      </c>
      <c r="U197" s="28">
        <f t="shared" si="52"/>
        <v>0.7899999999999999</v>
      </c>
      <c r="V197" s="32">
        <f t="shared" si="52"/>
        <v>1.28</v>
      </c>
      <c r="W197" s="32">
        <f t="shared" si="52"/>
        <v>1.35</v>
      </c>
      <c r="X197" s="72">
        <f t="shared" si="52"/>
        <v>2.25</v>
      </c>
      <c r="Y197" s="32">
        <f t="shared" si="52"/>
        <v>1.76</v>
      </c>
      <c r="Z197" s="28">
        <f t="shared" si="52"/>
        <v>0.24</v>
      </c>
      <c r="AA197" s="28">
        <f t="shared" si="52"/>
        <v>0.02</v>
      </c>
      <c r="AB197" s="28">
        <f t="shared" si="52"/>
        <v>0</v>
      </c>
      <c r="AC197" s="28">
        <f t="shared" si="52"/>
        <v>0.19</v>
      </c>
      <c r="AD197" s="28">
        <f t="shared" si="52"/>
        <v>0.17</v>
      </c>
      <c r="AE197" s="28">
        <f t="shared" si="52"/>
        <v>0.15</v>
      </c>
      <c r="AF197" s="28">
        <f t="shared" si="52"/>
        <v>0.18</v>
      </c>
      <c r="AG197" s="28">
        <f t="shared" si="52"/>
        <v>0.11</v>
      </c>
      <c r="AH197" s="28">
        <f t="shared" si="52"/>
        <v>0.03</v>
      </c>
      <c r="AI197" s="28">
        <f t="shared" si="52"/>
        <v>0.03</v>
      </c>
      <c r="AJ197" s="28">
        <f t="shared" si="52"/>
        <v>0.02</v>
      </c>
      <c r="AK197" s="28">
        <f t="shared" si="52"/>
        <v>0.03</v>
      </c>
      <c r="AL197" s="28">
        <f t="shared" si="52"/>
        <v>0.03</v>
      </c>
      <c r="AM197" s="28">
        <f t="shared" si="52"/>
        <v>0.03</v>
      </c>
      <c r="AN197" s="28">
        <f t="shared" si="52"/>
        <v>0.71</v>
      </c>
      <c r="AO197" s="28">
        <f t="shared" si="52"/>
        <v>0.96</v>
      </c>
      <c r="AP197" s="28">
        <f t="shared" si="52"/>
        <v>0.9099999999999999</v>
      </c>
      <c r="AQ197" s="28">
        <f t="shared" si="52"/>
        <v>0.77</v>
      </c>
      <c r="AR197" s="28">
        <f t="shared" si="52"/>
        <v>0.95</v>
      </c>
      <c r="AS197" s="28">
        <f t="shared" si="52"/>
        <v>0.8899999999999999</v>
      </c>
      <c r="AT197" s="32">
        <f t="shared" si="52"/>
        <v>1.4</v>
      </c>
      <c r="AU197" s="28">
        <f t="shared" si="52"/>
        <v>0.43000000000000005</v>
      </c>
      <c r="AV197" s="28">
        <f t="shared" si="52"/>
        <v>0.26</v>
      </c>
      <c r="AW197" s="28">
        <f t="shared" si="52"/>
        <v>0.12</v>
      </c>
      <c r="AX197" s="28">
        <f t="shared" si="52"/>
        <v>0.53</v>
      </c>
      <c r="AY197" s="28">
        <f t="shared" si="52"/>
        <v>0</v>
      </c>
      <c r="AZ197" s="28">
        <f t="shared" si="52"/>
        <v>0</v>
      </c>
      <c r="BA197" s="28">
        <f t="shared" si="52"/>
        <v>0</v>
      </c>
      <c r="BB197" s="28">
        <f t="shared" si="52"/>
        <v>0</v>
      </c>
      <c r="BC197" s="28">
        <f t="shared" si="52"/>
        <v>0</v>
      </c>
      <c r="BD197" s="28">
        <f t="shared" si="52"/>
        <v>0</v>
      </c>
      <c r="BE197" s="29"/>
      <c r="BF197" s="26">
        <f>SUM(I197:BD197)</f>
        <v>21.33</v>
      </c>
    </row>
    <row r="198" spans="7:59" s="26" customFormat="1" ht="20.25">
      <c r="G198" s="30" t="s">
        <v>227</v>
      </c>
      <c r="H198" s="31">
        <f>SUM(H197,H187,H185,H178,H175,H170,H168,H166,H164,H190)</f>
        <v>80.88000000000002</v>
      </c>
      <c r="I198" s="31">
        <f aca="true" t="shared" si="53" ref="I198:BD198">SUM(I197,I187,I185,I178,I175,I170,I168,I166,I164,I190)</f>
        <v>0.16</v>
      </c>
      <c r="J198" s="31">
        <f t="shared" si="53"/>
        <v>0.16</v>
      </c>
      <c r="K198" s="31">
        <f t="shared" si="53"/>
        <v>0.16</v>
      </c>
      <c r="L198" s="31">
        <f t="shared" si="53"/>
        <v>0.46</v>
      </c>
      <c r="M198" s="31">
        <f t="shared" si="53"/>
        <v>0.47000000000000003</v>
      </c>
      <c r="N198" s="31">
        <f t="shared" si="53"/>
        <v>2.4700000000000006</v>
      </c>
      <c r="O198" s="31">
        <f t="shared" si="53"/>
        <v>2.07</v>
      </c>
      <c r="P198" s="31">
        <f t="shared" si="53"/>
        <v>0.91</v>
      </c>
      <c r="Q198" s="31">
        <f t="shared" si="53"/>
        <v>1.87</v>
      </c>
      <c r="R198" s="31">
        <f t="shared" si="53"/>
        <v>1.06</v>
      </c>
      <c r="S198" s="31">
        <f t="shared" si="53"/>
        <v>0.98</v>
      </c>
      <c r="T198" s="31">
        <f t="shared" si="53"/>
        <v>1.22</v>
      </c>
      <c r="U198" s="31">
        <f t="shared" si="53"/>
        <v>1.51</v>
      </c>
      <c r="V198" s="31">
        <f t="shared" si="53"/>
        <v>2.27</v>
      </c>
      <c r="W198" s="31">
        <f t="shared" si="53"/>
        <v>2.27</v>
      </c>
      <c r="X198" s="31">
        <f t="shared" si="53"/>
        <v>3.1</v>
      </c>
      <c r="Y198" s="31">
        <f t="shared" si="53"/>
        <v>3.2699999999999996</v>
      </c>
      <c r="Z198" s="31">
        <f t="shared" si="53"/>
        <v>1.54</v>
      </c>
      <c r="AA198" s="31">
        <f t="shared" si="53"/>
        <v>1.28</v>
      </c>
      <c r="AB198" s="31">
        <f t="shared" si="53"/>
        <v>0.9800000000000001</v>
      </c>
      <c r="AC198" s="31">
        <f t="shared" si="53"/>
        <v>2.1700000000000004</v>
      </c>
      <c r="AD198" s="31">
        <f t="shared" si="53"/>
        <v>1.9</v>
      </c>
      <c r="AE198" s="31">
        <f t="shared" si="53"/>
        <v>1.5500000000000003</v>
      </c>
      <c r="AF198" s="31">
        <f t="shared" si="53"/>
        <v>2.0999999999999996</v>
      </c>
      <c r="AG198" s="31">
        <f t="shared" si="53"/>
        <v>2.42</v>
      </c>
      <c r="AH198" s="31">
        <f t="shared" si="53"/>
        <v>3.0999999999999996</v>
      </c>
      <c r="AI198" s="31">
        <f t="shared" si="53"/>
        <v>2.8</v>
      </c>
      <c r="AJ198" s="31">
        <f t="shared" si="53"/>
        <v>1.92</v>
      </c>
      <c r="AK198" s="31">
        <f t="shared" si="53"/>
        <v>1.6099999999999999</v>
      </c>
      <c r="AL198" s="31">
        <f t="shared" si="53"/>
        <v>1.8900000000000001</v>
      </c>
      <c r="AM198" s="31">
        <f t="shared" si="53"/>
        <v>2.03</v>
      </c>
      <c r="AN198" s="31">
        <f t="shared" si="53"/>
        <v>2.3699999999999997</v>
      </c>
      <c r="AO198" s="31">
        <f t="shared" si="53"/>
        <v>2.7800000000000002</v>
      </c>
      <c r="AP198" s="31">
        <f t="shared" si="53"/>
        <v>2.9099999999999993</v>
      </c>
      <c r="AQ198" s="31">
        <f t="shared" si="53"/>
        <v>2.9000000000000004</v>
      </c>
      <c r="AR198" s="31">
        <f t="shared" si="53"/>
        <v>3.2899999999999996</v>
      </c>
      <c r="AS198" s="31">
        <f t="shared" si="53"/>
        <v>2.73</v>
      </c>
      <c r="AT198" s="31">
        <f t="shared" si="53"/>
        <v>2.1799999999999993</v>
      </c>
      <c r="AU198" s="31">
        <f t="shared" si="53"/>
        <v>0.9000000000000001</v>
      </c>
      <c r="AV198" s="31">
        <f t="shared" si="53"/>
        <v>0.65</v>
      </c>
      <c r="AW198" s="31">
        <f t="shared" si="53"/>
        <v>0.8799999999999999</v>
      </c>
      <c r="AX198" s="31">
        <f t="shared" si="53"/>
        <v>2.72</v>
      </c>
      <c r="AY198" s="31">
        <f t="shared" si="53"/>
        <v>2.32</v>
      </c>
      <c r="AZ198" s="31">
        <f t="shared" si="53"/>
        <v>0.39</v>
      </c>
      <c r="BA198" s="31">
        <f t="shared" si="53"/>
        <v>0.14</v>
      </c>
      <c r="BB198" s="31">
        <f t="shared" si="53"/>
        <v>0.99</v>
      </c>
      <c r="BC198" s="31">
        <f t="shared" si="53"/>
        <v>1.03</v>
      </c>
      <c r="BD198" s="31">
        <f t="shared" si="53"/>
        <v>0.17</v>
      </c>
      <c r="BE198" s="29"/>
      <c r="BF198" s="26">
        <f>SUM(I198:BD198)</f>
        <v>81.05</v>
      </c>
      <c r="BG198" s="33">
        <f>+BF197/BF198</f>
        <v>0.2631708821714991</v>
      </c>
    </row>
    <row r="199" spans="7:56" ht="12.75">
      <c r="G199" s="31" t="s">
        <v>309</v>
      </c>
      <c r="H199" s="69">
        <v>1</v>
      </c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</row>
    <row r="201" spans="2:46" ht="11.25">
      <c r="B201" s="1" t="s">
        <v>222</v>
      </c>
      <c r="C201" s="1" t="s">
        <v>223</v>
      </c>
      <c r="D201" s="1" t="s">
        <v>114</v>
      </c>
      <c r="E201" s="1" t="s">
        <v>112</v>
      </c>
      <c r="F201" s="1" t="s">
        <v>113</v>
      </c>
      <c r="G201" s="1" t="s">
        <v>9</v>
      </c>
      <c r="H201" s="1">
        <f>SUM(I201:BC201)</f>
        <v>1.3800000000000003</v>
      </c>
      <c r="V201" s="1">
        <v>0.16</v>
      </c>
      <c r="W201" s="1">
        <v>0.17</v>
      </c>
      <c r="X201" s="1">
        <v>0.28</v>
      </c>
      <c r="Y201" s="1">
        <v>0.29</v>
      </c>
      <c r="Z201" s="1">
        <v>0.01</v>
      </c>
      <c r="AA201" s="1">
        <v>0.01</v>
      </c>
      <c r="AB201" s="1">
        <v>0.01</v>
      </c>
      <c r="AC201" s="1">
        <v>0.01</v>
      </c>
      <c r="AD201" s="1">
        <v>0.01</v>
      </c>
      <c r="AE201" s="1">
        <v>0.01</v>
      </c>
      <c r="AF201" s="1">
        <v>0.01</v>
      </c>
      <c r="AG201" s="1">
        <v>0.01</v>
      </c>
      <c r="AH201" s="1">
        <v>0.01</v>
      </c>
      <c r="AI201" s="1">
        <v>0.01</v>
      </c>
      <c r="AJ201" s="1">
        <v>0.01</v>
      </c>
      <c r="AK201" s="1">
        <v>0.01</v>
      </c>
      <c r="AL201" s="1">
        <v>0.01</v>
      </c>
      <c r="AM201" s="1">
        <v>0.01</v>
      </c>
      <c r="AN201" s="1">
        <v>0.01</v>
      </c>
      <c r="AO201" s="1">
        <v>0.01</v>
      </c>
      <c r="AP201" s="1">
        <v>0.01</v>
      </c>
      <c r="AQ201" s="1">
        <v>0.01</v>
      </c>
      <c r="AR201" s="1">
        <v>0.01</v>
      </c>
      <c r="AS201" s="1">
        <v>0.01</v>
      </c>
      <c r="AT201" s="1">
        <v>0.28</v>
      </c>
    </row>
    <row r="202" spans="2:50" ht="11.25">
      <c r="B202" s="1" t="s">
        <v>222</v>
      </c>
      <c r="C202" s="1" t="s">
        <v>223</v>
      </c>
      <c r="D202" s="1" t="s">
        <v>114</v>
      </c>
      <c r="E202" s="1" t="s">
        <v>112</v>
      </c>
      <c r="F202" s="1" t="s">
        <v>113</v>
      </c>
      <c r="G202" s="1" t="s">
        <v>10</v>
      </c>
      <c r="H202" s="1">
        <f>SUM(I202:BC202)</f>
        <v>3.739999999999999</v>
      </c>
      <c r="Q202" s="1">
        <v>0.33</v>
      </c>
      <c r="R202" s="1">
        <v>0.26</v>
      </c>
      <c r="S202" s="1">
        <v>0.25</v>
      </c>
      <c r="T202" s="1">
        <v>0.3</v>
      </c>
      <c r="U202" s="1">
        <v>0.33</v>
      </c>
      <c r="V202" s="1">
        <v>0.4</v>
      </c>
      <c r="W202" s="1">
        <v>0.4</v>
      </c>
      <c r="X202" s="1">
        <v>0.37</v>
      </c>
      <c r="Y202" s="1">
        <v>0.05</v>
      </c>
      <c r="Z202" s="1">
        <v>0.04</v>
      </c>
      <c r="AA202" s="1">
        <v>0.04</v>
      </c>
      <c r="AB202" s="1">
        <v>0.04</v>
      </c>
      <c r="AC202" s="1">
        <v>0.04</v>
      </c>
      <c r="AD202" s="1">
        <v>0.03</v>
      </c>
      <c r="AE202" s="1">
        <v>0.03</v>
      </c>
      <c r="AF202" s="1">
        <v>0.03</v>
      </c>
      <c r="AG202" s="1">
        <v>0.03</v>
      </c>
      <c r="AH202" s="1">
        <v>0.04</v>
      </c>
      <c r="AI202" s="1">
        <v>0.04</v>
      </c>
      <c r="AJ202" s="1">
        <v>0.03</v>
      </c>
      <c r="AK202" s="1">
        <v>0.04</v>
      </c>
      <c r="AL202" s="1">
        <v>0.04</v>
      </c>
      <c r="AM202" s="1">
        <v>0.04</v>
      </c>
      <c r="AN202" s="1">
        <v>0.04</v>
      </c>
      <c r="AO202" s="1">
        <v>0.04</v>
      </c>
      <c r="AP202" s="1">
        <v>0.03</v>
      </c>
      <c r="AQ202" s="1">
        <v>0.03</v>
      </c>
      <c r="AR202" s="1">
        <v>0.04</v>
      </c>
      <c r="AS202" s="1">
        <v>0.03</v>
      </c>
      <c r="AT202" s="1">
        <v>0.04</v>
      </c>
      <c r="AU202" s="1">
        <v>0.02</v>
      </c>
      <c r="AX202" s="1">
        <v>0.27</v>
      </c>
    </row>
    <row r="203" spans="7:57" s="26" customFormat="1" ht="12">
      <c r="G203" s="27" t="str">
        <f>+E202&amp;B202&amp;C202</f>
        <v>BLANCHARD   subtotal =</v>
      </c>
      <c r="H203" s="28">
        <f>SUM(H201:H202)</f>
        <v>5.119999999999999</v>
      </c>
      <c r="I203" s="28">
        <f aca="true" t="shared" si="54" ref="I203:BD203">SUM(I201:I202)</f>
        <v>0</v>
      </c>
      <c r="J203" s="28">
        <f t="shared" si="54"/>
        <v>0</v>
      </c>
      <c r="K203" s="28">
        <f t="shared" si="54"/>
        <v>0</v>
      </c>
      <c r="L203" s="28">
        <f t="shared" si="54"/>
        <v>0</v>
      </c>
      <c r="M203" s="28">
        <f t="shared" si="54"/>
        <v>0</v>
      </c>
      <c r="N203" s="28">
        <f t="shared" si="54"/>
        <v>0</v>
      </c>
      <c r="O203" s="28">
        <f t="shared" si="54"/>
        <v>0</v>
      </c>
      <c r="P203" s="28">
        <f t="shared" si="54"/>
        <v>0</v>
      </c>
      <c r="Q203" s="28">
        <f t="shared" si="54"/>
        <v>0.33</v>
      </c>
      <c r="R203" s="28">
        <f t="shared" si="54"/>
        <v>0.26</v>
      </c>
      <c r="S203" s="28">
        <f t="shared" si="54"/>
        <v>0.25</v>
      </c>
      <c r="T203" s="28">
        <f t="shared" si="54"/>
        <v>0.3</v>
      </c>
      <c r="U203" s="28">
        <f t="shared" si="54"/>
        <v>0.33</v>
      </c>
      <c r="V203" s="28">
        <f t="shared" si="54"/>
        <v>0.56</v>
      </c>
      <c r="W203" s="28">
        <f t="shared" si="54"/>
        <v>0.5700000000000001</v>
      </c>
      <c r="X203" s="28">
        <f t="shared" si="54"/>
        <v>0.65</v>
      </c>
      <c r="Y203" s="28">
        <f t="shared" si="54"/>
        <v>0.33999999999999997</v>
      </c>
      <c r="Z203" s="28">
        <f t="shared" si="54"/>
        <v>0.05</v>
      </c>
      <c r="AA203" s="28">
        <f t="shared" si="54"/>
        <v>0.05</v>
      </c>
      <c r="AB203" s="28">
        <f t="shared" si="54"/>
        <v>0.05</v>
      </c>
      <c r="AC203" s="28">
        <f t="shared" si="54"/>
        <v>0.05</v>
      </c>
      <c r="AD203" s="28">
        <f t="shared" si="54"/>
        <v>0.04</v>
      </c>
      <c r="AE203" s="28">
        <f t="shared" si="54"/>
        <v>0.04</v>
      </c>
      <c r="AF203" s="28">
        <f t="shared" si="54"/>
        <v>0.04</v>
      </c>
      <c r="AG203" s="28">
        <f t="shared" si="54"/>
        <v>0.04</v>
      </c>
      <c r="AH203" s="28">
        <f t="shared" si="54"/>
        <v>0.05</v>
      </c>
      <c r="AI203" s="28">
        <f t="shared" si="54"/>
        <v>0.05</v>
      </c>
      <c r="AJ203" s="28">
        <f t="shared" si="54"/>
        <v>0.04</v>
      </c>
      <c r="AK203" s="28">
        <f t="shared" si="54"/>
        <v>0.05</v>
      </c>
      <c r="AL203" s="28">
        <f t="shared" si="54"/>
        <v>0.05</v>
      </c>
      <c r="AM203" s="28">
        <f t="shared" si="54"/>
        <v>0.05</v>
      </c>
      <c r="AN203" s="28">
        <f t="shared" si="54"/>
        <v>0.05</v>
      </c>
      <c r="AO203" s="28">
        <f t="shared" si="54"/>
        <v>0.05</v>
      </c>
      <c r="AP203" s="28">
        <f t="shared" si="54"/>
        <v>0.04</v>
      </c>
      <c r="AQ203" s="28">
        <f t="shared" si="54"/>
        <v>0.04</v>
      </c>
      <c r="AR203" s="28">
        <f t="shared" si="54"/>
        <v>0.05</v>
      </c>
      <c r="AS203" s="28">
        <f t="shared" si="54"/>
        <v>0.04</v>
      </c>
      <c r="AT203" s="28">
        <f t="shared" si="54"/>
        <v>0.32</v>
      </c>
      <c r="AU203" s="28">
        <f t="shared" si="54"/>
        <v>0.02</v>
      </c>
      <c r="AV203" s="28">
        <f t="shared" si="54"/>
        <v>0</v>
      </c>
      <c r="AW203" s="28">
        <f t="shared" si="54"/>
        <v>0</v>
      </c>
      <c r="AX203" s="28">
        <f t="shared" si="54"/>
        <v>0.27</v>
      </c>
      <c r="AY203" s="28">
        <f t="shared" si="54"/>
        <v>0</v>
      </c>
      <c r="AZ203" s="28">
        <f t="shared" si="54"/>
        <v>0</v>
      </c>
      <c r="BA203" s="28">
        <f t="shared" si="54"/>
        <v>0</v>
      </c>
      <c r="BB203" s="28">
        <f t="shared" si="54"/>
        <v>0</v>
      </c>
      <c r="BC203" s="28">
        <f t="shared" si="54"/>
        <v>0</v>
      </c>
      <c r="BD203" s="28">
        <f t="shared" si="54"/>
        <v>0</v>
      </c>
      <c r="BE203" s="29"/>
    </row>
    <row r="204" spans="2:47" ht="11.25">
      <c r="B204" s="1" t="s">
        <v>222</v>
      </c>
      <c r="C204" s="1" t="s">
        <v>223</v>
      </c>
      <c r="D204" s="1" t="s">
        <v>114</v>
      </c>
      <c r="E204" s="1" t="s">
        <v>132</v>
      </c>
      <c r="F204" s="1" t="s">
        <v>133</v>
      </c>
      <c r="G204" s="1" t="s">
        <v>25</v>
      </c>
      <c r="H204" s="1">
        <f>SUM(I204:BC204)</f>
        <v>0.8600000000000001</v>
      </c>
      <c r="AO204" s="1">
        <v>0.4</v>
      </c>
      <c r="AP204" s="1">
        <v>0.15</v>
      </c>
      <c r="AQ204" s="1">
        <v>0.04</v>
      </c>
      <c r="AR204" s="1">
        <v>0.05</v>
      </c>
      <c r="AS204" s="1">
        <v>0.05</v>
      </c>
      <c r="AT204" s="1">
        <v>0.08</v>
      </c>
      <c r="AU204" s="1">
        <v>0.09</v>
      </c>
    </row>
    <row r="205" spans="2:45" ht="11.25">
      <c r="B205" s="1" t="s">
        <v>222</v>
      </c>
      <c r="C205" s="1" t="s">
        <v>223</v>
      </c>
      <c r="D205" s="1" t="s">
        <v>114</v>
      </c>
      <c r="E205" s="1" t="s">
        <v>132</v>
      </c>
      <c r="F205" s="1" t="s">
        <v>133</v>
      </c>
      <c r="G205" s="1" t="s">
        <v>24</v>
      </c>
      <c r="H205" s="1">
        <f>SUM(I205:BC205)</f>
        <v>0.9900000000000001</v>
      </c>
      <c r="AJ205" s="1">
        <v>0.27</v>
      </c>
      <c r="AK205" s="1">
        <v>0.29</v>
      </c>
      <c r="AL205" s="1">
        <v>0.04</v>
      </c>
      <c r="AP205" s="1">
        <v>0.1</v>
      </c>
      <c r="AQ205" s="1">
        <v>0.14</v>
      </c>
      <c r="AR205" s="1">
        <v>0.12</v>
      </c>
      <c r="AS205" s="1">
        <v>0.03</v>
      </c>
    </row>
    <row r="206" spans="2:55" ht="11.25">
      <c r="B206" s="1" t="s">
        <v>222</v>
      </c>
      <c r="C206" s="1" t="s">
        <v>223</v>
      </c>
      <c r="D206" s="1" t="s">
        <v>114</v>
      </c>
      <c r="E206" s="1" t="s">
        <v>132</v>
      </c>
      <c r="F206" s="1" t="s">
        <v>133</v>
      </c>
      <c r="G206" s="1" t="s">
        <v>26</v>
      </c>
      <c r="H206" s="1">
        <f>SUM(I206:BC206)</f>
        <v>34.34</v>
      </c>
      <c r="I206" s="1">
        <v>0.83</v>
      </c>
      <c r="J206" s="1">
        <v>0.83</v>
      </c>
      <c r="K206" s="1">
        <v>0.87</v>
      </c>
      <c r="L206" s="1">
        <v>0.83</v>
      </c>
      <c r="M206" s="1">
        <v>0.83</v>
      </c>
      <c r="N206" s="1">
        <v>0.87</v>
      </c>
      <c r="O206" s="1">
        <v>0.83</v>
      </c>
      <c r="P206" s="1">
        <v>0.83</v>
      </c>
      <c r="Q206" s="1">
        <v>0.85</v>
      </c>
      <c r="R206" s="1">
        <v>0.67</v>
      </c>
      <c r="S206" s="1">
        <v>0.63</v>
      </c>
      <c r="T206" s="1">
        <v>0.78</v>
      </c>
      <c r="U206" s="1">
        <v>0.74</v>
      </c>
      <c r="V206" s="1">
        <v>0.81</v>
      </c>
      <c r="W206" s="1">
        <v>0.81</v>
      </c>
      <c r="X206" s="1">
        <v>0.74</v>
      </c>
      <c r="Y206" s="1">
        <v>0.81</v>
      </c>
      <c r="Z206" s="1">
        <v>0.81</v>
      </c>
      <c r="AA206" s="1">
        <v>0.78</v>
      </c>
      <c r="AB206" s="1">
        <v>0.78</v>
      </c>
      <c r="AC206" s="1">
        <v>0.77</v>
      </c>
      <c r="AD206" s="1">
        <v>0.66</v>
      </c>
      <c r="AE206" s="1">
        <v>0.56</v>
      </c>
      <c r="AF206" s="1">
        <v>0.7</v>
      </c>
      <c r="AG206" s="1">
        <v>0.7</v>
      </c>
      <c r="AH206" s="1">
        <v>0.8</v>
      </c>
      <c r="AI206" s="1">
        <v>0.77</v>
      </c>
      <c r="AJ206" s="1">
        <v>0.7</v>
      </c>
      <c r="AK206" s="1">
        <v>0.77</v>
      </c>
      <c r="AL206" s="1">
        <v>0.73</v>
      </c>
      <c r="AM206" s="1">
        <v>0.77</v>
      </c>
      <c r="AN206" s="1">
        <v>0.73</v>
      </c>
      <c r="AO206" s="1">
        <v>0.73</v>
      </c>
      <c r="AP206" s="1">
        <v>0.69</v>
      </c>
      <c r="AQ206" s="1">
        <v>0.59</v>
      </c>
      <c r="AR206" s="1">
        <v>0.73</v>
      </c>
      <c r="AS206" s="1">
        <v>0.69</v>
      </c>
      <c r="AT206" s="1">
        <v>0.79</v>
      </c>
      <c r="AU206" s="1">
        <v>0.73</v>
      </c>
      <c r="AV206" s="1">
        <v>0.73</v>
      </c>
      <c r="AW206" s="1">
        <v>0.76</v>
      </c>
      <c r="AX206" s="1">
        <v>0.69</v>
      </c>
      <c r="AY206" s="1">
        <v>0.79</v>
      </c>
      <c r="AZ206" s="1">
        <v>0.73</v>
      </c>
      <c r="BA206" s="1">
        <v>0.46</v>
      </c>
      <c r="BB206" s="1">
        <v>0.44</v>
      </c>
      <c r="BC206" s="1">
        <v>0.2</v>
      </c>
    </row>
    <row r="207" spans="7:57" s="26" customFormat="1" ht="12">
      <c r="G207" s="27" t="str">
        <f>+E206&amp;B206&amp;C206</f>
        <v>DUDEK       subtotal =</v>
      </c>
      <c r="H207" s="28">
        <f>SUM(H204:H206)</f>
        <v>36.190000000000005</v>
      </c>
      <c r="I207" s="28">
        <f aca="true" t="shared" si="55" ref="I207:BD207">SUM(I204:I206)</f>
        <v>0.83</v>
      </c>
      <c r="J207" s="28">
        <f t="shared" si="55"/>
        <v>0.83</v>
      </c>
      <c r="K207" s="28">
        <f t="shared" si="55"/>
        <v>0.87</v>
      </c>
      <c r="L207" s="28">
        <f t="shared" si="55"/>
        <v>0.83</v>
      </c>
      <c r="M207" s="28">
        <f t="shared" si="55"/>
        <v>0.83</v>
      </c>
      <c r="N207" s="28">
        <f t="shared" si="55"/>
        <v>0.87</v>
      </c>
      <c r="O207" s="28">
        <f t="shared" si="55"/>
        <v>0.83</v>
      </c>
      <c r="P207" s="28">
        <f t="shared" si="55"/>
        <v>0.83</v>
      </c>
      <c r="Q207" s="28">
        <f t="shared" si="55"/>
        <v>0.85</v>
      </c>
      <c r="R207" s="28">
        <f t="shared" si="55"/>
        <v>0.67</v>
      </c>
      <c r="S207" s="28">
        <f t="shared" si="55"/>
        <v>0.63</v>
      </c>
      <c r="T207" s="28">
        <f t="shared" si="55"/>
        <v>0.78</v>
      </c>
      <c r="U207" s="28">
        <f t="shared" si="55"/>
        <v>0.74</v>
      </c>
      <c r="V207" s="28">
        <f t="shared" si="55"/>
        <v>0.81</v>
      </c>
      <c r="W207" s="28">
        <f t="shared" si="55"/>
        <v>0.81</v>
      </c>
      <c r="X207" s="28">
        <f t="shared" si="55"/>
        <v>0.74</v>
      </c>
      <c r="Y207" s="28">
        <f t="shared" si="55"/>
        <v>0.81</v>
      </c>
      <c r="Z207" s="28">
        <f t="shared" si="55"/>
        <v>0.81</v>
      </c>
      <c r="AA207" s="28">
        <f t="shared" si="55"/>
        <v>0.78</v>
      </c>
      <c r="AB207" s="28">
        <f t="shared" si="55"/>
        <v>0.78</v>
      </c>
      <c r="AC207" s="28">
        <f t="shared" si="55"/>
        <v>0.77</v>
      </c>
      <c r="AD207" s="28">
        <f t="shared" si="55"/>
        <v>0.66</v>
      </c>
      <c r="AE207" s="28">
        <f t="shared" si="55"/>
        <v>0.56</v>
      </c>
      <c r="AF207" s="28">
        <f t="shared" si="55"/>
        <v>0.7</v>
      </c>
      <c r="AG207" s="28">
        <f t="shared" si="55"/>
        <v>0.7</v>
      </c>
      <c r="AH207" s="28">
        <f t="shared" si="55"/>
        <v>0.8</v>
      </c>
      <c r="AI207" s="28">
        <f t="shared" si="55"/>
        <v>0.77</v>
      </c>
      <c r="AJ207" s="28">
        <f t="shared" si="55"/>
        <v>0.97</v>
      </c>
      <c r="AK207" s="28">
        <f t="shared" si="55"/>
        <v>1.06</v>
      </c>
      <c r="AL207" s="28">
        <f t="shared" si="55"/>
        <v>0.77</v>
      </c>
      <c r="AM207" s="28">
        <f t="shared" si="55"/>
        <v>0.77</v>
      </c>
      <c r="AN207" s="28">
        <f t="shared" si="55"/>
        <v>0.73</v>
      </c>
      <c r="AO207" s="28">
        <f t="shared" si="55"/>
        <v>1.13</v>
      </c>
      <c r="AP207" s="28">
        <f t="shared" si="55"/>
        <v>0.94</v>
      </c>
      <c r="AQ207" s="28">
        <f t="shared" si="55"/>
        <v>0.77</v>
      </c>
      <c r="AR207" s="28">
        <f t="shared" si="55"/>
        <v>0.8999999999999999</v>
      </c>
      <c r="AS207" s="28">
        <f t="shared" si="55"/>
        <v>0.7699999999999999</v>
      </c>
      <c r="AT207" s="28">
        <f t="shared" si="55"/>
        <v>0.87</v>
      </c>
      <c r="AU207" s="28">
        <f t="shared" si="55"/>
        <v>0.82</v>
      </c>
      <c r="AV207" s="28">
        <f t="shared" si="55"/>
        <v>0.73</v>
      </c>
      <c r="AW207" s="28">
        <f t="shared" si="55"/>
        <v>0.76</v>
      </c>
      <c r="AX207" s="28">
        <f t="shared" si="55"/>
        <v>0.69</v>
      </c>
      <c r="AY207" s="28">
        <f t="shared" si="55"/>
        <v>0.79</v>
      </c>
      <c r="AZ207" s="28">
        <f t="shared" si="55"/>
        <v>0.73</v>
      </c>
      <c r="BA207" s="28">
        <f t="shared" si="55"/>
        <v>0.46</v>
      </c>
      <c r="BB207" s="28">
        <f t="shared" si="55"/>
        <v>0.44</v>
      </c>
      <c r="BC207" s="28">
        <f t="shared" si="55"/>
        <v>0.2</v>
      </c>
      <c r="BD207" s="28">
        <f t="shared" si="55"/>
        <v>0</v>
      </c>
      <c r="BE207" s="29"/>
    </row>
    <row r="208" spans="2:32" ht="11.25">
      <c r="B208" s="1" t="s">
        <v>222</v>
      </c>
      <c r="C208" s="1" t="s">
        <v>223</v>
      </c>
      <c r="D208" s="1" t="s">
        <v>114</v>
      </c>
      <c r="E208" s="1" t="s">
        <v>145</v>
      </c>
      <c r="F208" s="1" t="s">
        <v>146</v>
      </c>
      <c r="G208" s="1" t="s">
        <v>32</v>
      </c>
      <c r="H208" s="1">
        <f>SUM(I208:BC208)</f>
        <v>7.610000000000001</v>
      </c>
      <c r="R208" s="1">
        <v>0.48</v>
      </c>
      <c r="S208" s="1">
        <v>0.71</v>
      </c>
      <c r="T208" s="1">
        <v>0.64</v>
      </c>
      <c r="U208" s="1">
        <v>0.53</v>
      </c>
      <c r="V208" s="1">
        <v>0.45</v>
      </c>
      <c r="W208" s="1">
        <v>0.59</v>
      </c>
      <c r="X208" s="1">
        <v>0.53</v>
      </c>
      <c r="Y208" s="1">
        <v>0.59</v>
      </c>
      <c r="Z208" s="1">
        <v>0.52</v>
      </c>
      <c r="AA208" s="1">
        <v>0.49</v>
      </c>
      <c r="AB208" s="1">
        <v>0.56</v>
      </c>
      <c r="AC208" s="1">
        <v>0.59</v>
      </c>
      <c r="AD208" s="1">
        <v>0.31</v>
      </c>
      <c r="AE208" s="1">
        <v>0.43</v>
      </c>
      <c r="AF208" s="1">
        <v>0.19</v>
      </c>
    </row>
    <row r="209" spans="7:57" s="26" customFormat="1" ht="12">
      <c r="G209" s="27" t="str">
        <f>+E208&amp;B208&amp;C208</f>
        <v>GENTILE     subtotal =</v>
      </c>
      <c r="H209" s="28">
        <f>SUM(H208)</f>
        <v>7.610000000000001</v>
      </c>
      <c r="I209" s="28">
        <f aca="true" t="shared" si="56" ref="I209:BD209">SUM(I208)</f>
        <v>0</v>
      </c>
      <c r="J209" s="28">
        <f t="shared" si="56"/>
        <v>0</v>
      </c>
      <c r="K209" s="28">
        <f t="shared" si="56"/>
        <v>0</v>
      </c>
      <c r="L209" s="28">
        <f t="shared" si="56"/>
        <v>0</v>
      </c>
      <c r="M209" s="28">
        <f t="shared" si="56"/>
        <v>0</v>
      </c>
      <c r="N209" s="28">
        <f t="shared" si="56"/>
        <v>0</v>
      </c>
      <c r="O209" s="28">
        <f t="shared" si="56"/>
        <v>0</v>
      </c>
      <c r="P209" s="28">
        <f t="shared" si="56"/>
        <v>0</v>
      </c>
      <c r="Q209" s="28">
        <f t="shared" si="56"/>
        <v>0</v>
      </c>
      <c r="R209" s="28">
        <f t="shared" si="56"/>
        <v>0.48</v>
      </c>
      <c r="S209" s="28">
        <f t="shared" si="56"/>
        <v>0.71</v>
      </c>
      <c r="T209" s="28">
        <f t="shared" si="56"/>
        <v>0.64</v>
      </c>
      <c r="U209" s="28">
        <f t="shared" si="56"/>
        <v>0.53</v>
      </c>
      <c r="V209" s="28">
        <f t="shared" si="56"/>
        <v>0.45</v>
      </c>
      <c r="W209" s="28">
        <f t="shared" si="56"/>
        <v>0.59</v>
      </c>
      <c r="X209" s="28">
        <f t="shared" si="56"/>
        <v>0.53</v>
      </c>
      <c r="Y209" s="28">
        <f t="shared" si="56"/>
        <v>0.59</v>
      </c>
      <c r="Z209" s="28">
        <f t="shared" si="56"/>
        <v>0.52</v>
      </c>
      <c r="AA209" s="28">
        <f t="shared" si="56"/>
        <v>0.49</v>
      </c>
      <c r="AB209" s="28">
        <f t="shared" si="56"/>
        <v>0.56</v>
      </c>
      <c r="AC209" s="28">
        <f t="shared" si="56"/>
        <v>0.59</v>
      </c>
      <c r="AD209" s="28">
        <f t="shared" si="56"/>
        <v>0.31</v>
      </c>
      <c r="AE209" s="28">
        <f t="shared" si="56"/>
        <v>0.43</v>
      </c>
      <c r="AF209" s="28">
        <f t="shared" si="56"/>
        <v>0.19</v>
      </c>
      <c r="AG209" s="28">
        <f t="shared" si="56"/>
        <v>0</v>
      </c>
      <c r="AH209" s="28">
        <f t="shared" si="56"/>
        <v>0</v>
      </c>
      <c r="AI209" s="28">
        <f t="shared" si="56"/>
        <v>0</v>
      </c>
      <c r="AJ209" s="28">
        <f t="shared" si="56"/>
        <v>0</v>
      </c>
      <c r="AK209" s="28">
        <f t="shared" si="56"/>
        <v>0</v>
      </c>
      <c r="AL209" s="28">
        <f t="shared" si="56"/>
        <v>0</v>
      </c>
      <c r="AM209" s="28">
        <f t="shared" si="56"/>
        <v>0</v>
      </c>
      <c r="AN209" s="28">
        <f t="shared" si="56"/>
        <v>0</v>
      </c>
      <c r="AO209" s="28">
        <f t="shared" si="56"/>
        <v>0</v>
      </c>
      <c r="AP209" s="28">
        <f t="shared" si="56"/>
        <v>0</v>
      </c>
      <c r="AQ209" s="28">
        <f t="shared" si="56"/>
        <v>0</v>
      </c>
      <c r="AR209" s="28">
        <f t="shared" si="56"/>
        <v>0</v>
      </c>
      <c r="AS209" s="28">
        <f t="shared" si="56"/>
        <v>0</v>
      </c>
      <c r="AT209" s="28">
        <f t="shared" si="56"/>
        <v>0</v>
      </c>
      <c r="AU209" s="28">
        <f t="shared" si="56"/>
        <v>0</v>
      </c>
      <c r="AV209" s="28">
        <f t="shared" si="56"/>
        <v>0</v>
      </c>
      <c r="AW209" s="28">
        <f t="shared" si="56"/>
        <v>0</v>
      </c>
      <c r="AX209" s="28">
        <f t="shared" si="56"/>
        <v>0</v>
      </c>
      <c r="AY209" s="28">
        <f t="shared" si="56"/>
        <v>0</v>
      </c>
      <c r="AZ209" s="28">
        <f t="shared" si="56"/>
        <v>0</v>
      </c>
      <c r="BA209" s="28">
        <f t="shared" si="56"/>
        <v>0</v>
      </c>
      <c r="BB209" s="28">
        <f t="shared" si="56"/>
        <v>0</v>
      </c>
      <c r="BC209" s="28">
        <f t="shared" si="56"/>
        <v>0</v>
      </c>
      <c r="BD209" s="28">
        <f t="shared" si="56"/>
        <v>0</v>
      </c>
      <c r="BE209" s="29"/>
    </row>
    <row r="210" spans="2:35" ht="11.25">
      <c r="B210" s="1" t="s">
        <v>222</v>
      </c>
      <c r="C210" s="1" t="s">
        <v>223</v>
      </c>
      <c r="D210" s="1" t="s">
        <v>114</v>
      </c>
      <c r="E210" s="1" t="s">
        <v>164</v>
      </c>
      <c r="F210" s="1" t="s">
        <v>165</v>
      </c>
      <c r="G210" s="1" t="s">
        <v>44</v>
      </c>
      <c r="H210" s="1">
        <f>SUM(I210:BC210)</f>
        <v>0.26</v>
      </c>
      <c r="AC210" s="1">
        <v>0.07</v>
      </c>
      <c r="AD210" s="1">
        <v>0.06</v>
      </c>
      <c r="AH210" s="1">
        <v>0.1</v>
      </c>
      <c r="AI210" s="1">
        <v>0.03</v>
      </c>
    </row>
    <row r="211" spans="2:41" ht="11.25">
      <c r="B211" s="1" t="s">
        <v>222</v>
      </c>
      <c r="C211" s="1" t="s">
        <v>223</v>
      </c>
      <c r="D211" s="1" t="s">
        <v>114</v>
      </c>
      <c r="E211" s="1" t="s">
        <v>164</v>
      </c>
      <c r="F211" s="1" t="s">
        <v>165</v>
      </c>
      <c r="G211" s="1" t="s">
        <v>34</v>
      </c>
      <c r="H211" s="1">
        <f>SUM(I211:BC211)</f>
        <v>1.07</v>
      </c>
      <c r="V211" s="1">
        <v>0.22</v>
      </c>
      <c r="W211" s="1">
        <v>0.21</v>
      </c>
      <c r="X211" s="1">
        <v>0.2</v>
      </c>
      <c r="Y211" s="1">
        <v>0.17</v>
      </c>
      <c r="AL211" s="1">
        <v>0.09</v>
      </c>
      <c r="AM211" s="1">
        <v>0.09</v>
      </c>
      <c r="AN211" s="1">
        <v>0.09</v>
      </c>
      <c r="AO211" s="1">
        <v>0</v>
      </c>
    </row>
    <row r="212" spans="2:35" ht="11.25">
      <c r="B212" s="1" t="s">
        <v>222</v>
      </c>
      <c r="C212" s="1" t="s">
        <v>223</v>
      </c>
      <c r="D212" s="1" t="s">
        <v>114</v>
      </c>
      <c r="E212" s="1" t="s">
        <v>164</v>
      </c>
      <c r="F212" s="1" t="s">
        <v>165</v>
      </c>
      <c r="G212" s="1" t="s">
        <v>43</v>
      </c>
      <c r="H212" s="1">
        <f>SUM(I212:BC212)</f>
        <v>5.249999999999999</v>
      </c>
      <c r="I212" s="1">
        <v>0.96</v>
      </c>
      <c r="J212" s="1">
        <v>0.69</v>
      </c>
      <c r="K212" s="1">
        <v>0.66</v>
      </c>
      <c r="L212" s="1">
        <v>0.21</v>
      </c>
      <c r="M212" s="1">
        <v>0.11</v>
      </c>
      <c r="N212" s="1">
        <v>0.12</v>
      </c>
      <c r="O212" s="1">
        <v>0.16</v>
      </c>
      <c r="P212" s="1">
        <v>0.17</v>
      </c>
      <c r="Q212" s="1">
        <v>1.18</v>
      </c>
      <c r="R212" s="1">
        <v>0.1</v>
      </c>
      <c r="S212" s="1">
        <v>0.27</v>
      </c>
      <c r="T212" s="1">
        <v>0.16</v>
      </c>
      <c r="AC212" s="1">
        <v>0.05</v>
      </c>
      <c r="AD212" s="1">
        <v>0.07</v>
      </c>
      <c r="AE212" s="1">
        <v>0.06</v>
      </c>
      <c r="AF212" s="1">
        <v>0.07</v>
      </c>
      <c r="AG212" s="1">
        <v>0.07</v>
      </c>
      <c r="AH212" s="1">
        <v>0.08</v>
      </c>
      <c r="AI212" s="1">
        <v>0.06</v>
      </c>
    </row>
    <row r="213" spans="7:57" s="26" customFormat="1" ht="12">
      <c r="G213" s="27" t="str">
        <f>+E212&amp;B212&amp;C212</f>
        <v>LABIK       subtotal =</v>
      </c>
      <c r="H213" s="28">
        <f>SUM(H210:H212)</f>
        <v>6.579999999999999</v>
      </c>
      <c r="I213" s="28">
        <f aca="true" t="shared" si="57" ref="I213:BD213">SUM(I210:I212)</f>
        <v>0.96</v>
      </c>
      <c r="J213" s="28">
        <f t="shared" si="57"/>
        <v>0.69</v>
      </c>
      <c r="K213" s="28">
        <f t="shared" si="57"/>
        <v>0.66</v>
      </c>
      <c r="L213" s="28">
        <f t="shared" si="57"/>
        <v>0.21</v>
      </c>
      <c r="M213" s="28">
        <f t="shared" si="57"/>
        <v>0.11</v>
      </c>
      <c r="N213" s="28">
        <f t="shared" si="57"/>
        <v>0.12</v>
      </c>
      <c r="O213" s="28">
        <f t="shared" si="57"/>
        <v>0.16</v>
      </c>
      <c r="P213" s="28">
        <f t="shared" si="57"/>
        <v>0.17</v>
      </c>
      <c r="Q213" s="28">
        <f t="shared" si="57"/>
        <v>1.18</v>
      </c>
      <c r="R213" s="28">
        <f t="shared" si="57"/>
        <v>0.1</v>
      </c>
      <c r="S213" s="28">
        <f t="shared" si="57"/>
        <v>0.27</v>
      </c>
      <c r="T213" s="28">
        <f t="shared" si="57"/>
        <v>0.16</v>
      </c>
      <c r="U213" s="28">
        <f t="shared" si="57"/>
        <v>0</v>
      </c>
      <c r="V213" s="28">
        <f t="shared" si="57"/>
        <v>0.22</v>
      </c>
      <c r="W213" s="28">
        <f t="shared" si="57"/>
        <v>0.21</v>
      </c>
      <c r="X213" s="28">
        <f t="shared" si="57"/>
        <v>0.2</v>
      </c>
      <c r="Y213" s="28">
        <f t="shared" si="57"/>
        <v>0.17</v>
      </c>
      <c r="Z213" s="28">
        <f t="shared" si="57"/>
        <v>0</v>
      </c>
      <c r="AA213" s="28">
        <f t="shared" si="57"/>
        <v>0</v>
      </c>
      <c r="AB213" s="28">
        <f t="shared" si="57"/>
        <v>0</v>
      </c>
      <c r="AC213" s="28">
        <f t="shared" si="57"/>
        <v>0.12000000000000001</v>
      </c>
      <c r="AD213" s="28">
        <f t="shared" si="57"/>
        <v>0.13</v>
      </c>
      <c r="AE213" s="28">
        <f t="shared" si="57"/>
        <v>0.06</v>
      </c>
      <c r="AF213" s="28">
        <f t="shared" si="57"/>
        <v>0.07</v>
      </c>
      <c r="AG213" s="28">
        <f t="shared" si="57"/>
        <v>0.07</v>
      </c>
      <c r="AH213" s="28">
        <f t="shared" si="57"/>
        <v>0.18</v>
      </c>
      <c r="AI213" s="28">
        <f t="shared" si="57"/>
        <v>0.09</v>
      </c>
      <c r="AJ213" s="28">
        <f t="shared" si="57"/>
        <v>0</v>
      </c>
      <c r="AK213" s="28">
        <f t="shared" si="57"/>
        <v>0</v>
      </c>
      <c r="AL213" s="28">
        <f t="shared" si="57"/>
        <v>0.09</v>
      </c>
      <c r="AM213" s="28">
        <f t="shared" si="57"/>
        <v>0.09</v>
      </c>
      <c r="AN213" s="28">
        <f t="shared" si="57"/>
        <v>0.09</v>
      </c>
      <c r="AO213" s="28">
        <f t="shared" si="57"/>
        <v>0</v>
      </c>
      <c r="AP213" s="28">
        <f t="shared" si="57"/>
        <v>0</v>
      </c>
      <c r="AQ213" s="28">
        <f t="shared" si="57"/>
        <v>0</v>
      </c>
      <c r="AR213" s="28">
        <f t="shared" si="57"/>
        <v>0</v>
      </c>
      <c r="AS213" s="28">
        <f t="shared" si="57"/>
        <v>0</v>
      </c>
      <c r="AT213" s="28">
        <f t="shared" si="57"/>
        <v>0</v>
      </c>
      <c r="AU213" s="28">
        <f t="shared" si="57"/>
        <v>0</v>
      </c>
      <c r="AV213" s="28">
        <f t="shared" si="57"/>
        <v>0</v>
      </c>
      <c r="AW213" s="28">
        <f t="shared" si="57"/>
        <v>0</v>
      </c>
      <c r="AX213" s="28">
        <f t="shared" si="57"/>
        <v>0</v>
      </c>
      <c r="AY213" s="28">
        <f t="shared" si="57"/>
        <v>0</v>
      </c>
      <c r="AZ213" s="28">
        <f t="shared" si="57"/>
        <v>0</v>
      </c>
      <c r="BA213" s="28">
        <f t="shared" si="57"/>
        <v>0</v>
      </c>
      <c r="BB213" s="28">
        <f t="shared" si="57"/>
        <v>0</v>
      </c>
      <c r="BC213" s="28">
        <f t="shared" si="57"/>
        <v>0</v>
      </c>
      <c r="BD213" s="28">
        <f t="shared" si="57"/>
        <v>0</v>
      </c>
      <c r="BE213" s="29"/>
    </row>
    <row r="214" spans="2:16" ht="11.25">
      <c r="B214" s="1" t="s">
        <v>222</v>
      </c>
      <c r="C214" s="1" t="s">
        <v>223</v>
      </c>
      <c r="D214" s="1" t="s">
        <v>114</v>
      </c>
      <c r="E214" s="1" t="s">
        <v>166</v>
      </c>
      <c r="F214" s="1" t="s">
        <v>167</v>
      </c>
      <c r="G214" s="1" t="s">
        <v>18</v>
      </c>
      <c r="H214" s="1">
        <f>SUM(I214:BC214)</f>
        <v>3.6400000000000006</v>
      </c>
      <c r="I214" s="1">
        <v>0.45</v>
      </c>
      <c r="J214" s="1">
        <v>0.45</v>
      </c>
      <c r="K214" s="1">
        <v>0.47</v>
      </c>
      <c r="L214" s="1">
        <v>0.45</v>
      </c>
      <c r="M214" s="1">
        <v>0.45</v>
      </c>
      <c r="N214" s="1">
        <v>0.47</v>
      </c>
      <c r="O214" s="1">
        <v>0.45</v>
      </c>
      <c r="P214" s="1">
        <v>0.45</v>
      </c>
    </row>
    <row r="215" spans="7:57" s="26" customFormat="1" ht="12">
      <c r="G215" s="27" t="str">
        <f>+E214&amp;B214&amp;C214</f>
        <v>LANGISH     subtotal =</v>
      </c>
      <c r="H215" s="28">
        <f>SUM(H214)</f>
        <v>3.6400000000000006</v>
      </c>
      <c r="I215" s="28">
        <f aca="true" t="shared" si="58" ref="I215:BD215">SUM(I214)</f>
        <v>0.45</v>
      </c>
      <c r="J215" s="28">
        <f t="shared" si="58"/>
        <v>0.45</v>
      </c>
      <c r="K215" s="28">
        <f t="shared" si="58"/>
        <v>0.47</v>
      </c>
      <c r="L215" s="28">
        <f t="shared" si="58"/>
        <v>0.45</v>
      </c>
      <c r="M215" s="28">
        <f t="shared" si="58"/>
        <v>0.45</v>
      </c>
      <c r="N215" s="28">
        <f t="shared" si="58"/>
        <v>0.47</v>
      </c>
      <c r="O215" s="28">
        <f t="shared" si="58"/>
        <v>0.45</v>
      </c>
      <c r="P215" s="28">
        <f t="shared" si="58"/>
        <v>0.45</v>
      </c>
      <c r="Q215" s="28">
        <f t="shared" si="58"/>
        <v>0</v>
      </c>
      <c r="R215" s="28">
        <f t="shared" si="58"/>
        <v>0</v>
      </c>
      <c r="S215" s="28">
        <f t="shared" si="58"/>
        <v>0</v>
      </c>
      <c r="T215" s="28">
        <f t="shared" si="58"/>
        <v>0</v>
      </c>
      <c r="U215" s="28">
        <f t="shared" si="58"/>
        <v>0</v>
      </c>
      <c r="V215" s="28">
        <f t="shared" si="58"/>
        <v>0</v>
      </c>
      <c r="W215" s="28">
        <f t="shared" si="58"/>
        <v>0</v>
      </c>
      <c r="X215" s="28">
        <f t="shared" si="58"/>
        <v>0</v>
      </c>
      <c r="Y215" s="28">
        <f t="shared" si="58"/>
        <v>0</v>
      </c>
      <c r="Z215" s="28">
        <f t="shared" si="58"/>
        <v>0</v>
      </c>
      <c r="AA215" s="28">
        <f t="shared" si="58"/>
        <v>0</v>
      </c>
      <c r="AB215" s="28">
        <f t="shared" si="58"/>
        <v>0</v>
      </c>
      <c r="AC215" s="28">
        <f t="shared" si="58"/>
        <v>0</v>
      </c>
      <c r="AD215" s="28">
        <f t="shared" si="58"/>
        <v>0</v>
      </c>
      <c r="AE215" s="28">
        <f t="shared" si="58"/>
        <v>0</v>
      </c>
      <c r="AF215" s="28">
        <f t="shared" si="58"/>
        <v>0</v>
      </c>
      <c r="AG215" s="28">
        <f t="shared" si="58"/>
        <v>0</v>
      </c>
      <c r="AH215" s="28">
        <f t="shared" si="58"/>
        <v>0</v>
      </c>
      <c r="AI215" s="28">
        <f t="shared" si="58"/>
        <v>0</v>
      </c>
      <c r="AJ215" s="28">
        <f t="shared" si="58"/>
        <v>0</v>
      </c>
      <c r="AK215" s="28">
        <f t="shared" si="58"/>
        <v>0</v>
      </c>
      <c r="AL215" s="28">
        <f t="shared" si="58"/>
        <v>0</v>
      </c>
      <c r="AM215" s="28">
        <f t="shared" si="58"/>
        <v>0</v>
      </c>
      <c r="AN215" s="28">
        <f t="shared" si="58"/>
        <v>0</v>
      </c>
      <c r="AO215" s="28">
        <f t="shared" si="58"/>
        <v>0</v>
      </c>
      <c r="AP215" s="28">
        <f t="shared" si="58"/>
        <v>0</v>
      </c>
      <c r="AQ215" s="28">
        <f t="shared" si="58"/>
        <v>0</v>
      </c>
      <c r="AR215" s="28">
        <f t="shared" si="58"/>
        <v>0</v>
      </c>
      <c r="AS215" s="28">
        <f t="shared" si="58"/>
        <v>0</v>
      </c>
      <c r="AT215" s="28">
        <f t="shared" si="58"/>
        <v>0</v>
      </c>
      <c r="AU215" s="28">
        <f t="shared" si="58"/>
        <v>0</v>
      </c>
      <c r="AV215" s="28">
        <f t="shared" si="58"/>
        <v>0</v>
      </c>
      <c r="AW215" s="28">
        <f t="shared" si="58"/>
        <v>0</v>
      </c>
      <c r="AX215" s="28">
        <f t="shared" si="58"/>
        <v>0</v>
      </c>
      <c r="AY215" s="28">
        <f t="shared" si="58"/>
        <v>0</v>
      </c>
      <c r="AZ215" s="28">
        <f t="shared" si="58"/>
        <v>0</v>
      </c>
      <c r="BA215" s="28">
        <f t="shared" si="58"/>
        <v>0</v>
      </c>
      <c r="BB215" s="28">
        <f t="shared" si="58"/>
        <v>0</v>
      </c>
      <c r="BC215" s="28">
        <f t="shared" si="58"/>
        <v>0</v>
      </c>
      <c r="BD215" s="28">
        <f t="shared" si="58"/>
        <v>0</v>
      </c>
      <c r="BE215" s="29"/>
    </row>
    <row r="216" spans="2:27" ht="11.25">
      <c r="B216" s="1" t="s">
        <v>222</v>
      </c>
      <c r="C216" s="1" t="s">
        <v>223</v>
      </c>
      <c r="D216" s="1" t="s">
        <v>114</v>
      </c>
      <c r="E216" s="1" t="s">
        <v>188</v>
      </c>
      <c r="F216" s="1" t="s">
        <v>189</v>
      </c>
      <c r="G216" s="1" t="s">
        <v>50</v>
      </c>
      <c r="H216" s="1">
        <f aca="true" t="shared" si="59" ref="H216:H221">SUM(I216:BC216)</f>
        <v>0.29</v>
      </c>
      <c r="L216" s="1">
        <v>0.01</v>
      </c>
      <c r="M216" s="1">
        <v>0.02</v>
      </c>
      <c r="N216" s="1">
        <v>0.02</v>
      </c>
      <c r="O216" s="1">
        <v>0.02</v>
      </c>
      <c r="P216" s="1">
        <v>0.02</v>
      </c>
      <c r="Q216" s="1">
        <v>0.02</v>
      </c>
      <c r="R216" s="1">
        <v>0.02</v>
      </c>
      <c r="S216" s="1">
        <v>0.02</v>
      </c>
      <c r="T216" s="1">
        <v>0.02</v>
      </c>
      <c r="U216" s="1">
        <v>0.02</v>
      </c>
      <c r="V216" s="1">
        <v>0.02</v>
      </c>
      <c r="W216" s="1">
        <v>0.02</v>
      </c>
      <c r="X216" s="1">
        <v>0.02</v>
      </c>
      <c r="Y216" s="1">
        <v>0.02</v>
      </c>
      <c r="Z216" s="1">
        <v>0.02</v>
      </c>
      <c r="AA216" s="1">
        <v>0</v>
      </c>
    </row>
    <row r="217" spans="2:21" ht="11.25">
      <c r="B217" s="1" t="s">
        <v>222</v>
      </c>
      <c r="C217" s="1" t="s">
        <v>223</v>
      </c>
      <c r="D217" s="1" t="s">
        <v>114</v>
      </c>
      <c r="E217" s="1" t="s">
        <v>188</v>
      </c>
      <c r="F217" s="1" t="s">
        <v>189</v>
      </c>
      <c r="G217" s="1" t="s">
        <v>51</v>
      </c>
      <c r="H217" s="1">
        <f t="shared" si="59"/>
        <v>0.51</v>
      </c>
      <c r="P217" s="1">
        <v>0.09</v>
      </c>
      <c r="Q217" s="1">
        <v>0.1</v>
      </c>
      <c r="R217" s="1">
        <v>0.08</v>
      </c>
      <c r="S217" s="1">
        <v>0.07</v>
      </c>
      <c r="T217" s="1">
        <v>0.09</v>
      </c>
      <c r="U217" s="1">
        <v>0.08</v>
      </c>
    </row>
    <row r="218" spans="2:53" ht="11.25">
      <c r="B218" s="1" t="s">
        <v>222</v>
      </c>
      <c r="C218" s="1" t="s">
        <v>223</v>
      </c>
      <c r="D218" s="1" t="s">
        <v>114</v>
      </c>
      <c r="E218" s="1" t="s">
        <v>188</v>
      </c>
      <c r="F218" s="1" t="s">
        <v>189</v>
      </c>
      <c r="G218" s="1" t="s">
        <v>47</v>
      </c>
      <c r="H218" s="1">
        <f t="shared" si="59"/>
        <v>0.5500000000000003</v>
      </c>
      <c r="AF218" s="1">
        <v>0.01</v>
      </c>
      <c r="AG218" s="1">
        <v>0.02</v>
      </c>
      <c r="AH218" s="1">
        <v>0.03</v>
      </c>
      <c r="AI218" s="1">
        <v>0.03</v>
      </c>
      <c r="AJ218" s="1">
        <v>0.02</v>
      </c>
      <c r="AK218" s="1">
        <v>0.03</v>
      </c>
      <c r="AL218" s="1">
        <v>0.03</v>
      </c>
      <c r="AM218" s="1">
        <v>0.03</v>
      </c>
      <c r="AN218" s="1">
        <v>0.03</v>
      </c>
      <c r="AO218" s="1">
        <v>0.03</v>
      </c>
      <c r="AP218" s="1">
        <v>0.02</v>
      </c>
      <c r="AQ218" s="1">
        <v>0.02</v>
      </c>
      <c r="AR218" s="1">
        <v>0.03</v>
      </c>
      <c r="AS218" s="1">
        <v>0.02</v>
      </c>
      <c r="AT218" s="1">
        <v>0.03</v>
      </c>
      <c r="AU218" s="1">
        <v>0.03</v>
      </c>
      <c r="AV218" s="1">
        <v>0.03</v>
      </c>
      <c r="AW218" s="1">
        <v>0.03</v>
      </c>
      <c r="AX218" s="1">
        <v>0.02</v>
      </c>
      <c r="AY218" s="1">
        <v>0.03</v>
      </c>
      <c r="AZ218" s="1">
        <v>0.03</v>
      </c>
      <c r="BA218" s="1">
        <v>0</v>
      </c>
    </row>
    <row r="219" spans="2:30" ht="11.25">
      <c r="B219" s="1" t="s">
        <v>222</v>
      </c>
      <c r="C219" s="1" t="s">
        <v>223</v>
      </c>
      <c r="D219" s="1" t="s">
        <v>114</v>
      </c>
      <c r="E219" s="1" t="s">
        <v>188</v>
      </c>
      <c r="F219" s="1" t="s">
        <v>189</v>
      </c>
      <c r="G219" s="1" t="s">
        <v>52</v>
      </c>
      <c r="H219" s="1">
        <f t="shared" si="59"/>
        <v>0.7999999999999999</v>
      </c>
      <c r="O219" s="1">
        <v>0.06</v>
      </c>
      <c r="P219" s="1">
        <v>0.15</v>
      </c>
      <c r="AB219" s="1">
        <v>0.27</v>
      </c>
      <c r="AC219" s="1">
        <v>0.23</v>
      </c>
      <c r="AD219" s="1">
        <v>0.09</v>
      </c>
    </row>
    <row r="220" spans="2:44" ht="11.25">
      <c r="B220" s="1" t="s">
        <v>222</v>
      </c>
      <c r="C220" s="1" t="s">
        <v>223</v>
      </c>
      <c r="D220" s="1" t="s">
        <v>114</v>
      </c>
      <c r="E220" s="1" t="s">
        <v>188</v>
      </c>
      <c r="F220" s="1" t="s">
        <v>189</v>
      </c>
      <c r="G220" s="1" t="s">
        <v>53</v>
      </c>
      <c r="H220" s="1">
        <f t="shared" si="59"/>
        <v>2.150000000000001</v>
      </c>
      <c r="I220" s="1">
        <v>0.31</v>
      </c>
      <c r="J220" s="1">
        <v>0.05</v>
      </c>
      <c r="K220" s="1">
        <v>0.06</v>
      </c>
      <c r="L220" s="1">
        <v>0.05</v>
      </c>
      <c r="M220" s="1">
        <v>0.05</v>
      </c>
      <c r="N220" s="1">
        <v>0.06</v>
      </c>
      <c r="O220" s="1">
        <v>0.05</v>
      </c>
      <c r="P220" s="1">
        <v>0.05</v>
      </c>
      <c r="Q220" s="1">
        <v>0.06</v>
      </c>
      <c r="R220" s="1">
        <v>0.05</v>
      </c>
      <c r="S220" s="1">
        <v>0.04</v>
      </c>
      <c r="T220" s="1">
        <v>0.05</v>
      </c>
      <c r="U220" s="1">
        <v>0.05</v>
      </c>
      <c r="V220" s="1">
        <v>0.06</v>
      </c>
      <c r="W220" s="1">
        <v>0.06</v>
      </c>
      <c r="X220" s="1">
        <v>0.05</v>
      </c>
      <c r="Y220" s="1">
        <v>0.06</v>
      </c>
      <c r="Z220" s="1">
        <v>0.06</v>
      </c>
      <c r="AA220" s="1">
        <v>0.05</v>
      </c>
      <c r="AB220" s="1">
        <v>0.05</v>
      </c>
      <c r="AC220" s="1">
        <v>0.06</v>
      </c>
      <c r="AD220" s="1">
        <v>0.05</v>
      </c>
      <c r="AE220" s="1">
        <v>0.04</v>
      </c>
      <c r="AF220" s="1">
        <v>0.05</v>
      </c>
      <c r="AG220" s="1">
        <v>0.05</v>
      </c>
      <c r="AH220" s="1">
        <v>0.06</v>
      </c>
      <c r="AI220" s="1">
        <v>0.06</v>
      </c>
      <c r="AJ220" s="1">
        <v>0.05</v>
      </c>
      <c r="AK220" s="1">
        <v>0.06</v>
      </c>
      <c r="AL220" s="1">
        <v>0.05</v>
      </c>
      <c r="AM220" s="1">
        <v>0.06</v>
      </c>
      <c r="AN220" s="1">
        <v>0.05</v>
      </c>
      <c r="AO220" s="1">
        <v>0.05</v>
      </c>
      <c r="AP220" s="1">
        <v>0.05</v>
      </c>
      <c r="AQ220" s="1">
        <v>0.04</v>
      </c>
      <c r="AR220" s="1">
        <v>0.05</v>
      </c>
    </row>
    <row r="221" spans="2:54" ht="11.25">
      <c r="B221" s="1" t="s">
        <v>222</v>
      </c>
      <c r="C221" s="1" t="s">
        <v>223</v>
      </c>
      <c r="D221" s="1" t="s">
        <v>114</v>
      </c>
      <c r="E221" s="1" t="s">
        <v>188</v>
      </c>
      <c r="F221" s="1" t="s">
        <v>189</v>
      </c>
      <c r="G221" s="1" t="s">
        <v>3</v>
      </c>
      <c r="H221" s="1">
        <f t="shared" si="59"/>
        <v>31.49</v>
      </c>
      <c r="I221" s="1">
        <v>0.46</v>
      </c>
      <c r="J221" s="1">
        <v>0.46</v>
      </c>
      <c r="K221" s="1">
        <v>0.48</v>
      </c>
      <c r="L221" s="1">
        <v>0.46</v>
      </c>
      <c r="M221" s="1">
        <v>0.46</v>
      </c>
      <c r="N221" s="1">
        <v>0.48</v>
      </c>
      <c r="O221" s="1">
        <v>0.46</v>
      </c>
      <c r="P221" s="1">
        <v>0.46</v>
      </c>
      <c r="Q221" s="1">
        <v>0.51</v>
      </c>
      <c r="R221" s="1">
        <v>0.4</v>
      </c>
      <c r="S221" s="1">
        <v>0.37</v>
      </c>
      <c r="T221" s="1">
        <v>0.46</v>
      </c>
      <c r="U221" s="1">
        <v>0.44</v>
      </c>
      <c r="V221" s="1">
        <v>0.48</v>
      </c>
      <c r="W221" s="1">
        <v>0.48</v>
      </c>
      <c r="X221" s="1">
        <v>0.44</v>
      </c>
      <c r="Y221" s="1">
        <v>0.48</v>
      </c>
      <c r="Z221" s="1">
        <v>0.48</v>
      </c>
      <c r="AA221" s="1">
        <v>0.46</v>
      </c>
      <c r="AB221" s="1">
        <v>0.48</v>
      </c>
      <c r="AC221" s="1">
        <v>0.48</v>
      </c>
      <c r="AD221" s="1">
        <v>0.46</v>
      </c>
      <c r="AE221" s="1">
        <v>0.51</v>
      </c>
      <c r="AF221" s="1">
        <v>0.6</v>
      </c>
      <c r="AG221" s="1">
        <v>0.88</v>
      </c>
      <c r="AH221" s="1">
        <v>1.02</v>
      </c>
      <c r="AI221" s="1">
        <v>0.97</v>
      </c>
      <c r="AJ221" s="1">
        <v>0.88</v>
      </c>
      <c r="AK221" s="1">
        <v>0.97</v>
      </c>
      <c r="AL221" s="1">
        <v>0.93</v>
      </c>
      <c r="AM221" s="1">
        <v>0.97</v>
      </c>
      <c r="AN221" s="1">
        <v>0.93</v>
      </c>
      <c r="AO221" s="1">
        <v>0.93</v>
      </c>
      <c r="AP221" s="1">
        <v>0.88</v>
      </c>
      <c r="AQ221" s="1">
        <v>0.75</v>
      </c>
      <c r="AR221" s="1">
        <v>0.93</v>
      </c>
      <c r="AS221" s="1">
        <v>0.88</v>
      </c>
      <c r="AT221" s="1">
        <v>1.02</v>
      </c>
      <c r="AU221" s="1">
        <v>0.93</v>
      </c>
      <c r="AV221" s="1">
        <v>0.93</v>
      </c>
      <c r="AW221" s="1">
        <v>0.97</v>
      </c>
      <c r="AX221" s="1">
        <v>0.88</v>
      </c>
      <c r="AY221" s="1">
        <v>1.02</v>
      </c>
      <c r="AZ221" s="1">
        <v>0.93</v>
      </c>
      <c r="BA221" s="1">
        <v>0.93</v>
      </c>
      <c r="BB221" s="1">
        <v>0.71</v>
      </c>
    </row>
    <row r="222" spans="7:57" s="26" customFormat="1" ht="12">
      <c r="G222" s="27" t="str">
        <f>+E221&amp;B221&amp;C221</f>
        <v>PERRY       subtotal =</v>
      </c>
      <c r="H222" s="28">
        <f>SUM(H216:H221)</f>
        <v>35.79</v>
      </c>
      <c r="I222" s="28">
        <f aca="true" t="shared" si="60" ref="I222:BD222">SUM(I216:I221)</f>
        <v>0.77</v>
      </c>
      <c r="J222" s="28">
        <f t="shared" si="60"/>
        <v>0.51</v>
      </c>
      <c r="K222" s="28">
        <f t="shared" si="60"/>
        <v>0.54</v>
      </c>
      <c r="L222" s="28">
        <f t="shared" si="60"/>
        <v>0.52</v>
      </c>
      <c r="M222" s="28">
        <f t="shared" si="60"/>
        <v>0.53</v>
      </c>
      <c r="N222" s="28">
        <f t="shared" si="60"/>
        <v>0.5599999999999999</v>
      </c>
      <c r="O222" s="28">
        <f t="shared" si="60"/>
        <v>0.5900000000000001</v>
      </c>
      <c r="P222" s="28">
        <f t="shared" si="60"/>
        <v>0.77</v>
      </c>
      <c r="Q222" s="28">
        <f t="shared" si="60"/>
        <v>0.69</v>
      </c>
      <c r="R222" s="28">
        <f t="shared" si="60"/>
        <v>0.55</v>
      </c>
      <c r="S222" s="28">
        <f t="shared" si="60"/>
        <v>0.5</v>
      </c>
      <c r="T222" s="28">
        <f t="shared" si="60"/>
        <v>0.62</v>
      </c>
      <c r="U222" s="28">
        <f t="shared" si="60"/>
        <v>0.5900000000000001</v>
      </c>
      <c r="V222" s="28">
        <f t="shared" si="60"/>
        <v>0.5599999999999999</v>
      </c>
      <c r="W222" s="28">
        <f t="shared" si="60"/>
        <v>0.5599999999999999</v>
      </c>
      <c r="X222" s="28">
        <f t="shared" si="60"/>
        <v>0.51</v>
      </c>
      <c r="Y222" s="28">
        <f t="shared" si="60"/>
        <v>0.5599999999999999</v>
      </c>
      <c r="Z222" s="28">
        <f t="shared" si="60"/>
        <v>0.5599999999999999</v>
      </c>
      <c r="AA222" s="28">
        <f t="shared" si="60"/>
        <v>0.51</v>
      </c>
      <c r="AB222" s="28">
        <f t="shared" si="60"/>
        <v>0.8</v>
      </c>
      <c r="AC222" s="28">
        <f t="shared" si="60"/>
        <v>0.77</v>
      </c>
      <c r="AD222" s="28">
        <f t="shared" si="60"/>
        <v>0.6000000000000001</v>
      </c>
      <c r="AE222" s="28">
        <f t="shared" si="60"/>
        <v>0.55</v>
      </c>
      <c r="AF222" s="28">
        <f t="shared" si="60"/>
        <v>0.66</v>
      </c>
      <c r="AG222" s="28">
        <f t="shared" si="60"/>
        <v>0.95</v>
      </c>
      <c r="AH222" s="28">
        <f t="shared" si="60"/>
        <v>1.11</v>
      </c>
      <c r="AI222" s="28">
        <f t="shared" si="60"/>
        <v>1.06</v>
      </c>
      <c r="AJ222" s="28">
        <f t="shared" si="60"/>
        <v>0.95</v>
      </c>
      <c r="AK222" s="28">
        <f t="shared" si="60"/>
        <v>1.06</v>
      </c>
      <c r="AL222" s="28">
        <f t="shared" si="60"/>
        <v>1.01</v>
      </c>
      <c r="AM222" s="28">
        <f t="shared" si="60"/>
        <v>1.06</v>
      </c>
      <c r="AN222" s="28">
        <f t="shared" si="60"/>
        <v>1.01</v>
      </c>
      <c r="AO222" s="28">
        <f t="shared" si="60"/>
        <v>1.01</v>
      </c>
      <c r="AP222" s="28">
        <f t="shared" si="60"/>
        <v>0.95</v>
      </c>
      <c r="AQ222" s="28">
        <f t="shared" si="60"/>
        <v>0.81</v>
      </c>
      <c r="AR222" s="28">
        <f t="shared" si="60"/>
        <v>1.01</v>
      </c>
      <c r="AS222" s="28">
        <f t="shared" si="60"/>
        <v>0.9</v>
      </c>
      <c r="AT222" s="28">
        <f t="shared" si="60"/>
        <v>1.05</v>
      </c>
      <c r="AU222" s="28">
        <f t="shared" si="60"/>
        <v>0.9600000000000001</v>
      </c>
      <c r="AV222" s="28">
        <f t="shared" si="60"/>
        <v>0.9600000000000001</v>
      </c>
      <c r="AW222" s="28">
        <f t="shared" si="60"/>
        <v>1</v>
      </c>
      <c r="AX222" s="28">
        <f t="shared" si="60"/>
        <v>0.9</v>
      </c>
      <c r="AY222" s="28">
        <f t="shared" si="60"/>
        <v>1.05</v>
      </c>
      <c r="AZ222" s="28">
        <f t="shared" si="60"/>
        <v>0.9600000000000001</v>
      </c>
      <c r="BA222" s="28">
        <f t="shared" si="60"/>
        <v>0.93</v>
      </c>
      <c r="BB222" s="28">
        <f t="shared" si="60"/>
        <v>0.71</v>
      </c>
      <c r="BC222" s="28">
        <f t="shared" si="60"/>
        <v>0</v>
      </c>
      <c r="BD222" s="28">
        <f t="shared" si="60"/>
        <v>0</v>
      </c>
      <c r="BE222" s="29"/>
    </row>
    <row r="223" spans="2:39" ht="11.25">
      <c r="B223" s="1" t="s">
        <v>222</v>
      </c>
      <c r="C223" s="1" t="s">
        <v>223</v>
      </c>
      <c r="D223" s="1" t="s">
        <v>114</v>
      </c>
      <c r="E223" s="1" t="s">
        <v>200</v>
      </c>
      <c r="F223" s="1" t="s">
        <v>201</v>
      </c>
      <c r="G223" s="1" t="s">
        <v>2</v>
      </c>
      <c r="H223" s="1">
        <f>SUM(I223:BC223)</f>
        <v>20.09</v>
      </c>
      <c r="I223" s="1">
        <v>0.1</v>
      </c>
      <c r="J223" s="1">
        <v>0.69</v>
      </c>
      <c r="K223" s="1">
        <v>0.72</v>
      </c>
      <c r="L223" s="1">
        <v>0.69</v>
      </c>
      <c r="M223" s="1">
        <v>0.69</v>
      </c>
      <c r="N223" s="1">
        <v>0.72</v>
      </c>
      <c r="O223" s="1">
        <v>0.69</v>
      </c>
      <c r="P223" s="1">
        <v>0.69</v>
      </c>
      <c r="Q223" s="1">
        <v>0.75</v>
      </c>
      <c r="R223" s="1">
        <v>0.59</v>
      </c>
      <c r="S223" s="1">
        <v>0.56</v>
      </c>
      <c r="T223" s="1">
        <v>0.69</v>
      </c>
      <c r="U223" s="1">
        <v>0.65</v>
      </c>
      <c r="V223" s="1">
        <v>0.72</v>
      </c>
      <c r="W223" s="1">
        <v>0.72</v>
      </c>
      <c r="X223" s="1">
        <v>0.65</v>
      </c>
      <c r="Y223" s="1">
        <v>0.72</v>
      </c>
      <c r="Z223" s="1">
        <v>0.72</v>
      </c>
      <c r="AA223" s="1">
        <v>0.69</v>
      </c>
      <c r="AB223" s="1">
        <v>0.69</v>
      </c>
      <c r="AC223" s="1">
        <v>0.72</v>
      </c>
      <c r="AD223" s="1">
        <v>0.62</v>
      </c>
      <c r="AE223" s="1">
        <v>0.52</v>
      </c>
      <c r="AF223" s="1">
        <v>0.65</v>
      </c>
      <c r="AG223" s="1">
        <v>0.65</v>
      </c>
      <c r="AH223" s="1">
        <v>0.75</v>
      </c>
      <c r="AI223" s="1">
        <v>0.72</v>
      </c>
      <c r="AJ223" s="1">
        <v>0.65</v>
      </c>
      <c r="AK223" s="1">
        <v>0.72</v>
      </c>
      <c r="AL223" s="1">
        <v>0.69</v>
      </c>
      <c r="AM223" s="1">
        <v>0.26</v>
      </c>
    </row>
    <row r="224" spans="7:57" s="26" customFormat="1" ht="12">
      <c r="G224" s="27" t="str">
        <f>+E223&amp;B223&amp;C223</f>
        <v>SANDS       subtotal =</v>
      </c>
      <c r="H224" s="28">
        <f>SUM(H223)</f>
        <v>20.09</v>
      </c>
      <c r="I224" s="28">
        <f aca="true" t="shared" si="61" ref="I224:BD224">SUM(I223)</f>
        <v>0.1</v>
      </c>
      <c r="J224" s="28">
        <f t="shared" si="61"/>
        <v>0.69</v>
      </c>
      <c r="K224" s="28">
        <f t="shared" si="61"/>
        <v>0.72</v>
      </c>
      <c r="L224" s="28">
        <f t="shared" si="61"/>
        <v>0.69</v>
      </c>
      <c r="M224" s="28">
        <f t="shared" si="61"/>
        <v>0.69</v>
      </c>
      <c r="N224" s="28">
        <f t="shared" si="61"/>
        <v>0.72</v>
      </c>
      <c r="O224" s="28">
        <f t="shared" si="61"/>
        <v>0.69</v>
      </c>
      <c r="P224" s="28">
        <f t="shared" si="61"/>
        <v>0.69</v>
      </c>
      <c r="Q224" s="28">
        <f t="shared" si="61"/>
        <v>0.75</v>
      </c>
      <c r="R224" s="28">
        <f t="shared" si="61"/>
        <v>0.59</v>
      </c>
      <c r="S224" s="28">
        <f t="shared" si="61"/>
        <v>0.56</v>
      </c>
      <c r="T224" s="28">
        <f t="shared" si="61"/>
        <v>0.69</v>
      </c>
      <c r="U224" s="28">
        <f t="shared" si="61"/>
        <v>0.65</v>
      </c>
      <c r="V224" s="28">
        <f t="shared" si="61"/>
        <v>0.72</v>
      </c>
      <c r="W224" s="28">
        <f t="shared" si="61"/>
        <v>0.72</v>
      </c>
      <c r="X224" s="28">
        <f t="shared" si="61"/>
        <v>0.65</v>
      </c>
      <c r="Y224" s="28">
        <f t="shared" si="61"/>
        <v>0.72</v>
      </c>
      <c r="Z224" s="28">
        <f t="shared" si="61"/>
        <v>0.72</v>
      </c>
      <c r="AA224" s="28">
        <f t="shared" si="61"/>
        <v>0.69</v>
      </c>
      <c r="AB224" s="28">
        <f t="shared" si="61"/>
        <v>0.69</v>
      </c>
      <c r="AC224" s="28">
        <f t="shared" si="61"/>
        <v>0.72</v>
      </c>
      <c r="AD224" s="28">
        <f t="shared" si="61"/>
        <v>0.62</v>
      </c>
      <c r="AE224" s="28">
        <f t="shared" si="61"/>
        <v>0.52</v>
      </c>
      <c r="AF224" s="28">
        <f t="shared" si="61"/>
        <v>0.65</v>
      </c>
      <c r="AG224" s="28">
        <f t="shared" si="61"/>
        <v>0.65</v>
      </c>
      <c r="AH224" s="28">
        <f t="shared" si="61"/>
        <v>0.75</v>
      </c>
      <c r="AI224" s="28">
        <f t="shared" si="61"/>
        <v>0.72</v>
      </c>
      <c r="AJ224" s="28">
        <f t="shared" si="61"/>
        <v>0.65</v>
      </c>
      <c r="AK224" s="28">
        <f t="shared" si="61"/>
        <v>0.72</v>
      </c>
      <c r="AL224" s="28">
        <f t="shared" si="61"/>
        <v>0.69</v>
      </c>
      <c r="AM224" s="28">
        <f t="shared" si="61"/>
        <v>0.26</v>
      </c>
      <c r="AN224" s="28">
        <f t="shared" si="61"/>
        <v>0</v>
      </c>
      <c r="AO224" s="28">
        <f t="shared" si="61"/>
        <v>0</v>
      </c>
      <c r="AP224" s="28">
        <f t="shared" si="61"/>
        <v>0</v>
      </c>
      <c r="AQ224" s="28">
        <f t="shared" si="61"/>
        <v>0</v>
      </c>
      <c r="AR224" s="28">
        <f t="shared" si="61"/>
        <v>0</v>
      </c>
      <c r="AS224" s="28">
        <f t="shared" si="61"/>
        <v>0</v>
      </c>
      <c r="AT224" s="28">
        <f t="shared" si="61"/>
        <v>0</v>
      </c>
      <c r="AU224" s="28">
        <f t="shared" si="61"/>
        <v>0</v>
      </c>
      <c r="AV224" s="28">
        <f t="shared" si="61"/>
        <v>0</v>
      </c>
      <c r="AW224" s="28">
        <f t="shared" si="61"/>
        <v>0</v>
      </c>
      <c r="AX224" s="28">
        <f t="shared" si="61"/>
        <v>0</v>
      </c>
      <c r="AY224" s="28">
        <f t="shared" si="61"/>
        <v>0</v>
      </c>
      <c r="AZ224" s="28">
        <f t="shared" si="61"/>
        <v>0</v>
      </c>
      <c r="BA224" s="28">
        <f t="shared" si="61"/>
        <v>0</v>
      </c>
      <c r="BB224" s="28">
        <f t="shared" si="61"/>
        <v>0</v>
      </c>
      <c r="BC224" s="28">
        <f t="shared" si="61"/>
        <v>0</v>
      </c>
      <c r="BD224" s="28">
        <f t="shared" si="61"/>
        <v>0</v>
      </c>
      <c r="BE224" s="29"/>
    </row>
    <row r="225" spans="2:21" ht="11.25">
      <c r="B225" s="1" t="s">
        <v>222</v>
      </c>
      <c r="C225" s="1" t="s">
        <v>223</v>
      </c>
      <c r="D225" s="1" t="s">
        <v>114</v>
      </c>
      <c r="E225" s="1" t="s">
        <v>207</v>
      </c>
      <c r="F225" s="1" t="s">
        <v>208</v>
      </c>
      <c r="G225" s="1" t="s">
        <v>1</v>
      </c>
      <c r="H225" s="1">
        <f>SUM(I225:BC225)</f>
        <v>3.1999999999999997</v>
      </c>
      <c r="I225" s="1">
        <v>1.46</v>
      </c>
      <c r="J225" s="1">
        <v>0.94</v>
      </c>
      <c r="M225" s="1">
        <v>0.13</v>
      </c>
      <c r="N225" s="1">
        <v>0.4</v>
      </c>
      <c r="T225" s="1">
        <v>0.18</v>
      </c>
      <c r="U225" s="1">
        <v>0.09</v>
      </c>
    </row>
    <row r="226" spans="2:54" ht="11.25">
      <c r="B226" s="1" t="s">
        <v>222</v>
      </c>
      <c r="C226" s="1" t="s">
        <v>223</v>
      </c>
      <c r="D226" s="1" t="s">
        <v>114</v>
      </c>
      <c r="E226" s="1" t="s">
        <v>207</v>
      </c>
      <c r="F226" s="1" t="s">
        <v>208</v>
      </c>
      <c r="G226" s="1" t="s">
        <v>3</v>
      </c>
      <c r="H226" s="1">
        <f>SUM(I226:BC226)</f>
        <v>4.47</v>
      </c>
      <c r="AO226" s="1">
        <v>0.07</v>
      </c>
      <c r="AP226" s="1">
        <v>0.33</v>
      </c>
      <c r="AQ226" s="1">
        <v>0.28</v>
      </c>
      <c r="AR226" s="1">
        <v>0.35</v>
      </c>
      <c r="AS226" s="1">
        <v>0.33</v>
      </c>
      <c r="AT226" s="1">
        <v>0.38</v>
      </c>
      <c r="AU226" s="1">
        <v>0.35</v>
      </c>
      <c r="AV226" s="1">
        <v>0.35</v>
      </c>
      <c r="AW226" s="1">
        <v>0.36</v>
      </c>
      <c r="AX226" s="1">
        <v>0.33</v>
      </c>
      <c r="AY226" s="1">
        <v>0.38</v>
      </c>
      <c r="AZ226" s="1">
        <v>0.35</v>
      </c>
      <c r="BA226" s="1">
        <v>0.35</v>
      </c>
      <c r="BB226" s="1">
        <v>0.26</v>
      </c>
    </row>
    <row r="227" spans="2:54" ht="11.25">
      <c r="B227" s="1" t="s">
        <v>222</v>
      </c>
      <c r="C227" s="1" t="s">
        <v>223</v>
      </c>
      <c r="D227" s="1" t="s">
        <v>114</v>
      </c>
      <c r="E227" s="1" t="s">
        <v>207</v>
      </c>
      <c r="F227" s="1" t="s">
        <v>208</v>
      </c>
      <c r="G227" s="1" t="s">
        <v>45</v>
      </c>
      <c r="H227" s="1">
        <f>SUM(I227:BC227)</f>
        <v>6.420000000000001</v>
      </c>
      <c r="I227" s="1">
        <v>0.08</v>
      </c>
      <c r="J227" s="1">
        <v>0.08</v>
      </c>
      <c r="K227" s="1">
        <v>0.08</v>
      </c>
      <c r="L227" s="1">
        <v>0.08</v>
      </c>
      <c r="M227" s="1">
        <v>0.08</v>
      </c>
      <c r="N227" s="1">
        <v>0.08</v>
      </c>
      <c r="O227" s="1">
        <v>0.08</v>
      </c>
      <c r="P227" s="1">
        <v>0.08</v>
      </c>
      <c r="Q227" s="1">
        <v>0.08</v>
      </c>
      <c r="R227" s="1">
        <v>0.14</v>
      </c>
      <c r="S227" s="1">
        <v>0.14</v>
      </c>
      <c r="T227" s="1">
        <v>0.17</v>
      </c>
      <c r="U227" s="1">
        <v>0.17</v>
      </c>
      <c r="V227" s="1">
        <v>0.29</v>
      </c>
      <c r="W227" s="1">
        <v>0.29</v>
      </c>
      <c r="X227" s="1">
        <v>0.26</v>
      </c>
      <c r="Y227" s="1">
        <v>0.29</v>
      </c>
      <c r="Z227" s="1">
        <v>0.29</v>
      </c>
      <c r="AA227" s="1">
        <v>0.28</v>
      </c>
      <c r="AB227" s="1">
        <v>0.28</v>
      </c>
      <c r="AC227" s="1">
        <v>0.3</v>
      </c>
      <c r="AD227" s="1">
        <v>0.25</v>
      </c>
      <c r="AE227" s="1">
        <v>0.2</v>
      </c>
      <c r="AF227" s="1">
        <v>0.26</v>
      </c>
      <c r="AG227" s="1">
        <v>0.26</v>
      </c>
      <c r="AH227" s="1">
        <v>0.27</v>
      </c>
      <c r="AI227" s="1">
        <v>0.18</v>
      </c>
      <c r="AJ227" s="1">
        <v>0.16</v>
      </c>
      <c r="AK227" s="1">
        <v>0.13</v>
      </c>
      <c r="AL227" s="1">
        <v>0.07</v>
      </c>
      <c r="AM227" s="1">
        <v>0.07</v>
      </c>
      <c r="AN227" s="1">
        <v>0.07</v>
      </c>
      <c r="AO227" s="1">
        <v>0.07</v>
      </c>
      <c r="AP227" s="1">
        <v>0.06</v>
      </c>
      <c r="AQ227" s="1">
        <v>0.05</v>
      </c>
      <c r="AR227" s="1">
        <v>0.07</v>
      </c>
      <c r="AS227" s="1">
        <v>0.06</v>
      </c>
      <c r="AT227" s="1">
        <v>0.07</v>
      </c>
      <c r="AU227" s="1">
        <v>0.07</v>
      </c>
      <c r="AV227" s="1">
        <v>0.07</v>
      </c>
      <c r="AW227" s="1">
        <v>0.07</v>
      </c>
      <c r="AX227" s="1">
        <v>0.06</v>
      </c>
      <c r="AY227" s="1">
        <v>0.07</v>
      </c>
      <c r="AZ227" s="1">
        <v>0.07</v>
      </c>
      <c r="BA227" s="1">
        <v>0.07</v>
      </c>
      <c r="BB227" s="1">
        <v>0.02</v>
      </c>
    </row>
    <row r="228" spans="2:40" ht="11.25">
      <c r="B228" s="1" t="s">
        <v>222</v>
      </c>
      <c r="C228" s="1" t="s">
        <v>223</v>
      </c>
      <c r="D228" s="1" t="s">
        <v>114</v>
      </c>
      <c r="E228" s="1" t="s">
        <v>207</v>
      </c>
      <c r="F228" s="1" t="s">
        <v>208</v>
      </c>
      <c r="G228" s="1" t="s">
        <v>2</v>
      </c>
      <c r="H228" s="1">
        <f>SUM(I228:BC228)</f>
        <v>10.779999999999996</v>
      </c>
      <c r="L228" s="1">
        <v>0.65</v>
      </c>
      <c r="M228" s="1">
        <v>0.65</v>
      </c>
      <c r="N228" s="1">
        <v>0.68</v>
      </c>
      <c r="O228" s="1">
        <v>0.65</v>
      </c>
      <c r="P228" s="1">
        <v>0.65</v>
      </c>
      <c r="Q228" s="1">
        <v>0.32</v>
      </c>
      <c r="R228" s="1">
        <v>0.25</v>
      </c>
      <c r="S228" s="1">
        <v>0.24</v>
      </c>
      <c r="T228" s="1">
        <v>0.29</v>
      </c>
      <c r="U228" s="1">
        <v>0.28</v>
      </c>
      <c r="V228" s="1">
        <v>0.31</v>
      </c>
      <c r="W228" s="1">
        <v>0.31</v>
      </c>
      <c r="X228" s="1">
        <v>0.28</v>
      </c>
      <c r="Y228" s="1">
        <v>0.31</v>
      </c>
      <c r="Z228" s="1">
        <v>0.31</v>
      </c>
      <c r="AA228" s="1">
        <v>0.29</v>
      </c>
      <c r="AB228" s="1">
        <v>0.29</v>
      </c>
      <c r="AC228" s="1">
        <v>0.36</v>
      </c>
      <c r="AD228" s="1">
        <v>0.31</v>
      </c>
      <c r="AE228" s="1">
        <v>0.26</v>
      </c>
      <c r="AF228" s="1">
        <v>0.32</v>
      </c>
      <c r="AG228" s="1">
        <v>0.32</v>
      </c>
      <c r="AH228" s="1">
        <v>0.37</v>
      </c>
      <c r="AI228" s="1">
        <v>0.36</v>
      </c>
      <c r="AJ228" s="1">
        <v>0.32</v>
      </c>
      <c r="AK228" s="1">
        <v>0.36</v>
      </c>
      <c r="AL228" s="1">
        <v>0.34</v>
      </c>
      <c r="AM228" s="1">
        <v>0.36</v>
      </c>
      <c r="AN228" s="1">
        <v>0.34</v>
      </c>
    </row>
    <row r="229" spans="2:55" ht="11.25">
      <c r="B229" s="1" t="s">
        <v>222</v>
      </c>
      <c r="C229" s="1" t="s">
        <v>223</v>
      </c>
      <c r="D229" s="1" t="s">
        <v>114</v>
      </c>
      <c r="E229" s="1" t="s">
        <v>207</v>
      </c>
      <c r="F229" s="1" t="s">
        <v>208</v>
      </c>
      <c r="G229" s="1" t="s">
        <v>4</v>
      </c>
      <c r="H229" s="1">
        <f>SUM(I229:BC229)</f>
        <v>14.049999999999994</v>
      </c>
      <c r="Q229" s="1">
        <v>0.41</v>
      </c>
      <c r="R229" s="1">
        <v>0.32</v>
      </c>
      <c r="S229" s="1">
        <v>0.3</v>
      </c>
      <c r="T229" s="1">
        <v>0.37</v>
      </c>
      <c r="U229" s="1">
        <v>0.35</v>
      </c>
      <c r="V229" s="1">
        <v>0.39</v>
      </c>
      <c r="W229" s="1">
        <v>0.39</v>
      </c>
      <c r="X229" s="1">
        <v>0.35</v>
      </c>
      <c r="Y229" s="1">
        <v>0.39</v>
      </c>
      <c r="Z229" s="1">
        <v>0.39</v>
      </c>
      <c r="AA229" s="1">
        <v>0.37</v>
      </c>
      <c r="AB229" s="1">
        <v>0.37</v>
      </c>
      <c r="AC229" s="1">
        <v>0.39</v>
      </c>
      <c r="AD229" s="1">
        <v>0.34</v>
      </c>
      <c r="AE229" s="1">
        <v>0.28</v>
      </c>
      <c r="AF229" s="1">
        <v>0.35</v>
      </c>
      <c r="AG229" s="1">
        <v>0.35</v>
      </c>
      <c r="AH229" s="1">
        <v>0.41</v>
      </c>
      <c r="AI229" s="1">
        <v>0.39</v>
      </c>
      <c r="AJ229" s="1">
        <v>0.35</v>
      </c>
      <c r="AK229" s="1">
        <v>0.39</v>
      </c>
      <c r="AL229" s="1">
        <v>0.37</v>
      </c>
      <c r="AM229" s="1">
        <v>0.39</v>
      </c>
      <c r="AN229" s="1">
        <v>0.37</v>
      </c>
      <c r="AO229" s="1">
        <v>0.37</v>
      </c>
      <c r="AP229" s="1">
        <v>0.35</v>
      </c>
      <c r="AQ229" s="1">
        <v>0.3</v>
      </c>
      <c r="AR229" s="1">
        <v>0.37</v>
      </c>
      <c r="AS229" s="1">
        <v>0.35</v>
      </c>
      <c r="AT229" s="1">
        <v>0.4</v>
      </c>
      <c r="AU229" s="1">
        <v>0.37</v>
      </c>
      <c r="AV229" s="1">
        <v>0.37</v>
      </c>
      <c r="AW229" s="1">
        <v>0.39</v>
      </c>
      <c r="AX229" s="1">
        <v>0.35</v>
      </c>
      <c r="AY229" s="1">
        <v>0.4</v>
      </c>
      <c r="AZ229" s="1">
        <v>0.37</v>
      </c>
      <c r="BA229" s="1">
        <v>0.37</v>
      </c>
      <c r="BB229" s="1">
        <v>0.35</v>
      </c>
      <c r="BC229" s="1">
        <v>0.16</v>
      </c>
    </row>
    <row r="230" spans="7:57" s="26" customFormat="1" ht="12">
      <c r="G230" s="27" t="str">
        <f>+E229&amp;B229&amp;C229</f>
        <v>SMITH       subtotal =</v>
      </c>
      <c r="H230" s="28">
        <f>SUM(H225:H229)</f>
        <v>38.91999999999999</v>
      </c>
      <c r="I230" s="32">
        <f aca="true" t="shared" si="62" ref="I230:BD230">SUM(I225:I229)</f>
        <v>1.54</v>
      </c>
      <c r="J230" s="28">
        <f t="shared" si="62"/>
        <v>1.02</v>
      </c>
      <c r="K230" s="28">
        <f t="shared" si="62"/>
        <v>0.08</v>
      </c>
      <c r="L230" s="28">
        <f t="shared" si="62"/>
        <v>0.73</v>
      </c>
      <c r="M230" s="28">
        <f t="shared" si="62"/>
        <v>0.8600000000000001</v>
      </c>
      <c r="N230" s="32">
        <f t="shared" si="62"/>
        <v>1.1600000000000001</v>
      </c>
      <c r="O230" s="28">
        <f t="shared" si="62"/>
        <v>0.73</v>
      </c>
      <c r="P230" s="28">
        <f t="shared" si="62"/>
        <v>0.73</v>
      </c>
      <c r="Q230" s="28">
        <f t="shared" si="62"/>
        <v>0.81</v>
      </c>
      <c r="R230" s="28">
        <f t="shared" si="62"/>
        <v>0.71</v>
      </c>
      <c r="S230" s="28">
        <f t="shared" si="62"/>
        <v>0.6799999999999999</v>
      </c>
      <c r="T230" s="28">
        <f t="shared" si="62"/>
        <v>1.0099999999999998</v>
      </c>
      <c r="U230" s="28">
        <f t="shared" si="62"/>
        <v>0.89</v>
      </c>
      <c r="V230" s="28">
        <f t="shared" si="62"/>
        <v>0.99</v>
      </c>
      <c r="W230" s="28">
        <f t="shared" si="62"/>
        <v>0.99</v>
      </c>
      <c r="X230" s="28">
        <f t="shared" si="62"/>
        <v>0.89</v>
      </c>
      <c r="Y230" s="28">
        <f t="shared" si="62"/>
        <v>0.99</v>
      </c>
      <c r="Z230" s="28">
        <f t="shared" si="62"/>
        <v>0.99</v>
      </c>
      <c r="AA230" s="28">
        <f t="shared" si="62"/>
        <v>0.9400000000000001</v>
      </c>
      <c r="AB230" s="28">
        <f t="shared" si="62"/>
        <v>0.9400000000000001</v>
      </c>
      <c r="AC230" s="28">
        <f t="shared" si="62"/>
        <v>1.0499999999999998</v>
      </c>
      <c r="AD230" s="28">
        <f t="shared" si="62"/>
        <v>0.9000000000000001</v>
      </c>
      <c r="AE230" s="28">
        <f t="shared" si="62"/>
        <v>0.74</v>
      </c>
      <c r="AF230" s="28">
        <f t="shared" si="62"/>
        <v>0.93</v>
      </c>
      <c r="AG230" s="28">
        <f t="shared" si="62"/>
        <v>0.93</v>
      </c>
      <c r="AH230" s="28">
        <f t="shared" si="62"/>
        <v>1.05</v>
      </c>
      <c r="AI230" s="28">
        <f t="shared" si="62"/>
        <v>0.93</v>
      </c>
      <c r="AJ230" s="28">
        <f t="shared" si="62"/>
        <v>0.83</v>
      </c>
      <c r="AK230" s="28">
        <f t="shared" si="62"/>
        <v>0.88</v>
      </c>
      <c r="AL230" s="28">
        <f t="shared" si="62"/>
        <v>0.78</v>
      </c>
      <c r="AM230" s="28">
        <f t="shared" si="62"/>
        <v>0.8200000000000001</v>
      </c>
      <c r="AN230" s="28">
        <f t="shared" si="62"/>
        <v>0.78</v>
      </c>
      <c r="AO230" s="28">
        <f t="shared" si="62"/>
        <v>0.51</v>
      </c>
      <c r="AP230" s="28">
        <f t="shared" si="62"/>
        <v>0.74</v>
      </c>
      <c r="AQ230" s="28">
        <f t="shared" si="62"/>
        <v>0.63</v>
      </c>
      <c r="AR230" s="28">
        <f t="shared" si="62"/>
        <v>0.79</v>
      </c>
      <c r="AS230" s="28">
        <f t="shared" si="62"/>
        <v>0.74</v>
      </c>
      <c r="AT230" s="28">
        <f t="shared" si="62"/>
        <v>0.8500000000000001</v>
      </c>
      <c r="AU230" s="28">
        <f t="shared" si="62"/>
        <v>0.79</v>
      </c>
      <c r="AV230" s="28">
        <f t="shared" si="62"/>
        <v>0.79</v>
      </c>
      <c r="AW230" s="28">
        <f t="shared" si="62"/>
        <v>0.8200000000000001</v>
      </c>
      <c r="AX230" s="28">
        <f t="shared" si="62"/>
        <v>0.74</v>
      </c>
      <c r="AY230" s="28">
        <f t="shared" si="62"/>
        <v>0.8500000000000001</v>
      </c>
      <c r="AZ230" s="28">
        <f t="shared" si="62"/>
        <v>0.79</v>
      </c>
      <c r="BA230" s="28">
        <f t="shared" si="62"/>
        <v>0.79</v>
      </c>
      <c r="BB230" s="28">
        <f t="shared" si="62"/>
        <v>0.63</v>
      </c>
      <c r="BC230" s="28">
        <f t="shared" si="62"/>
        <v>0.16</v>
      </c>
      <c r="BD230" s="28">
        <f t="shared" si="62"/>
        <v>0</v>
      </c>
      <c r="BE230" s="29"/>
    </row>
    <row r="231" spans="2:38" ht="11.25">
      <c r="B231" s="1" t="s">
        <v>222</v>
      </c>
      <c r="C231" s="1" t="s">
        <v>223</v>
      </c>
      <c r="D231" s="1" t="s">
        <v>114</v>
      </c>
      <c r="E231" s="1" t="s">
        <v>213</v>
      </c>
      <c r="F231" s="1" t="s">
        <v>214</v>
      </c>
      <c r="G231" s="1" t="s">
        <v>2</v>
      </c>
      <c r="H231" s="1">
        <f>SUM(I231:BC231)</f>
        <v>27.02</v>
      </c>
      <c r="I231" s="1">
        <v>0.92</v>
      </c>
      <c r="J231" s="1">
        <v>0.92</v>
      </c>
      <c r="K231" s="1">
        <v>0.96</v>
      </c>
      <c r="L231" s="1">
        <v>0.92</v>
      </c>
      <c r="M231" s="1">
        <v>0.92</v>
      </c>
      <c r="N231" s="1">
        <v>0.96</v>
      </c>
      <c r="O231" s="1">
        <v>0.92</v>
      </c>
      <c r="P231" s="1">
        <v>0.92</v>
      </c>
      <c r="Q231" s="1">
        <v>1.01</v>
      </c>
      <c r="R231" s="1">
        <v>0.79</v>
      </c>
      <c r="S231" s="1">
        <v>0.75</v>
      </c>
      <c r="T231" s="1">
        <v>0.92</v>
      </c>
      <c r="U231" s="1">
        <v>0.88</v>
      </c>
      <c r="V231" s="1">
        <v>0.97</v>
      </c>
      <c r="W231" s="1">
        <v>0.97</v>
      </c>
      <c r="X231" s="1">
        <v>0.88</v>
      </c>
      <c r="Y231" s="1">
        <v>0.97</v>
      </c>
      <c r="Z231" s="1">
        <v>0.97</v>
      </c>
      <c r="AA231" s="1">
        <v>0.92</v>
      </c>
      <c r="AB231" s="1">
        <v>0.92</v>
      </c>
      <c r="AC231" s="1">
        <v>0.97</v>
      </c>
      <c r="AD231" s="1">
        <v>0.84</v>
      </c>
      <c r="AE231" s="1">
        <v>0.7</v>
      </c>
      <c r="AF231" s="1">
        <v>0.88</v>
      </c>
      <c r="AG231" s="1">
        <v>0.88</v>
      </c>
      <c r="AH231" s="1">
        <v>1.01</v>
      </c>
      <c r="AI231" s="1">
        <v>0.97</v>
      </c>
      <c r="AJ231" s="1">
        <v>0.88</v>
      </c>
      <c r="AK231" s="1">
        <v>0.97</v>
      </c>
      <c r="AL231" s="1">
        <v>0.53</v>
      </c>
    </row>
    <row r="232" spans="7:57" s="26" customFormat="1" ht="12">
      <c r="G232" s="27" t="str">
        <f>+E231&amp;B231&amp;C231</f>
        <v>VIOLA       subtotal =</v>
      </c>
      <c r="H232" s="28">
        <f>SUM(H231)</f>
        <v>27.02</v>
      </c>
      <c r="I232" s="28">
        <f aca="true" t="shared" si="63" ref="I232:BD232">SUM(I231)</f>
        <v>0.92</v>
      </c>
      <c r="J232" s="28">
        <f t="shared" si="63"/>
        <v>0.92</v>
      </c>
      <c r="K232" s="28">
        <f t="shared" si="63"/>
        <v>0.96</v>
      </c>
      <c r="L232" s="28">
        <f t="shared" si="63"/>
        <v>0.92</v>
      </c>
      <c r="M232" s="28">
        <f t="shared" si="63"/>
        <v>0.92</v>
      </c>
      <c r="N232" s="28">
        <f t="shared" si="63"/>
        <v>0.96</v>
      </c>
      <c r="O232" s="28">
        <f t="shared" si="63"/>
        <v>0.92</v>
      </c>
      <c r="P232" s="28">
        <f t="shared" si="63"/>
        <v>0.92</v>
      </c>
      <c r="Q232" s="28">
        <f t="shared" si="63"/>
        <v>1.01</v>
      </c>
      <c r="R232" s="28">
        <f t="shared" si="63"/>
        <v>0.79</v>
      </c>
      <c r="S232" s="28">
        <f t="shared" si="63"/>
        <v>0.75</v>
      </c>
      <c r="T232" s="28">
        <f t="shared" si="63"/>
        <v>0.92</v>
      </c>
      <c r="U232" s="28">
        <f t="shared" si="63"/>
        <v>0.88</v>
      </c>
      <c r="V232" s="28">
        <f t="shared" si="63"/>
        <v>0.97</v>
      </c>
      <c r="W232" s="28">
        <f t="shared" si="63"/>
        <v>0.97</v>
      </c>
      <c r="X232" s="28">
        <f t="shared" si="63"/>
        <v>0.88</v>
      </c>
      <c r="Y232" s="28">
        <f t="shared" si="63"/>
        <v>0.97</v>
      </c>
      <c r="Z232" s="28">
        <f t="shared" si="63"/>
        <v>0.97</v>
      </c>
      <c r="AA232" s="28">
        <f t="shared" si="63"/>
        <v>0.92</v>
      </c>
      <c r="AB232" s="28">
        <f t="shared" si="63"/>
        <v>0.92</v>
      </c>
      <c r="AC232" s="28">
        <f t="shared" si="63"/>
        <v>0.97</v>
      </c>
      <c r="AD232" s="28">
        <f t="shared" si="63"/>
        <v>0.84</v>
      </c>
      <c r="AE232" s="28">
        <f t="shared" si="63"/>
        <v>0.7</v>
      </c>
      <c r="AF232" s="28">
        <f t="shared" si="63"/>
        <v>0.88</v>
      </c>
      <c r="AG232" s="28">
        <f t="shared" si="63"/>
        <v>0.88</v>
      </c>
      <c r="AH232" s="28">
        <f t="shared" si="63"/>
        <v>1.01</v>
      </c>
      <c r="AI232" s="28">
        <f t="shared" si="63"/>
        <v>0.97</v>
      </c>
      <c r="AJ232" s="28">
        <f t="shared" si="63"/>
        <v>0.88</v>
      </c>
      <c r="AK232" s="28">
        <f t="shared" si="63"/>
        <v>0.97</v>
      </c>
      <c r="AL232" s="28">
        <f t="shared" si="63"/>
        <v>0.53</v>
      </c>
      <c r="AM232" s="28">
        <f t="shared" si="63"/>
        <v>0</v>
      </c>
      <c r="AN232" s="28">
        <f t="shared" si="63"/>
        <v>0</v>
      </c>
      <c r="AO232" s="28">
        <f t="shared" si="63"/>
        <v>0</v>
      </c>
      <c r="AP232" s="28">
        <f t="shared" si="63"/>
        <v>0</v>
      </c>
      <c r="AQ232" s="28">
        <f t="shared" si="63"/>
        <v>0</v>
      </c>
      <c r="AR232" s="28">
        <f t="shared" si="63"/>
        <v>0</v>
      </c>
      <c r="AS232" s="28">
        <f t="shared" si="63"/>
        <v>0</v>
      </c>
      <c r="AT232" s="28">
        <f t="shared" si="63"/>
        <v>0</v>
      </c>
      <c r="AU232" s="28">
        <f t="shared" si="63"/>
        <v>0</v>
      </c>
      <c r="AV232" s="28">
        <f t="shared" si="63"/>
        <v>0</v>
      </c>
      <c r="AW232" s="28">
        <f t="shared" si="63"/>
        <v>0</v>
      </c>
      <c r="AX232" s="28">
        <f t="shared" si="63"/>
        <v>0</v>
      </c>
      <c r="AY232" s="28">
        <f t="shared" si="63"/>
        <v>0</v>
      </c>
      <c r="AZ232" s="28">
        <f t="shared" si="63"/>
        <v>0</v>
      </c>
      <c r="BA232" s="28">
        <f t="shared" si="63"/>
        <v>0</v>
      </c>
      <c r="BB232" s="28">
        <f t="shared" si="63"/>
        <v>0</v>
      </c>
      <c r="BC232" s="28">
        <f t="shared" si="63"/>
        <v>0</v>
      </c>
      <c r="BD232" s="28">
        <f t="shared" si="63"/>
        <v>0</v>
      </c>
      <c r="BE232" s="29"/>
    </row>
    <row r="233" spans="2:9" ht="11.25">
      <c r="B233" s="1" t="s">
        <v>222</v>
      </c>
      <c r="C233" s="1" t="s">
        <v>223</v>
      </c>
      <c r="D233" s="1" t="s">
        <v>138</v>
      </c>
      <c r="E233" s="1" t="s">
        <v>228</v>
      </c>
      <c r="G233" s="1" t="s">
        <v>29</v>
      </c>
      <c r="H233" s="1">
        <f aca="true" t="shared" si="64" ref="H233:H240">SUM(I233:BC233)</f>
        <v>0.17</v>
      </c>
      <c r="I233" s="1">
        <v>0.17</v>
      </c>
    </row>
    <row r="234" spans="2:52" ht="11.25">
      <c r="B234" s="1" t="s">
        <v>222</v>
      </c>
      <c r="C234" s="1" t="s">
        <v>223</v>
      </c>
      <c r="D234" s="1" t="s">
        <v>138</v>
      </c>
      <c r="E234" s="1" t="s">
        <v>228</v>
      </c>
      <c r="G234" s="1" t="s">
        <v>47</v>
      </c>
      <c r="H234" s="1">
        <f t="shared" si="64"/>
        <v>0.20000000000000004</v>
      </c>
      <c r="AF234" s="1">
        <v>0</v>
      </c>
      <c r="AG234" s="1">
        <v>0.01</v>
      </c>
      <c r="AH234" s="1">
        <v>0.01</v>
      </c>
      <c r="AI234" s="1">
        <v>0.01</v>
      </c>
      <c r="AJ234" s="1">
        <v>0.01</v>
      </c>
      <c r="AK234" s="1">
        <v>0.01</v>
      </c>
      <c r="AL234" s="1">
        <v>0.01</v>
      </c>
      <c r="AM234" s="1">
        <v>0.01</v>
      </c>
      <c r="AN234" s="1">
        <v>0.01</v>
      </c>
      <c r="AO234" s="1">
        <v>0.01</v>
      </c>
      <c r="AP234" s="1">
        <v>0.01</v>
      </c>
      <c r="AQ234" s="1">
        <v>0.01</v>
      </c>
      <c r="AR234" s="1">
        <v>0.01</v>
      </c>
      <c r="AS234" s="1">
        <v>0.01</v>
      </c>
      <c r="AT234" s="1">
        <v>0.01</v>
      </c>
      <c r="AU234" s="1">
        <v>0.01</v>
      </c>
      <c r="AV234" s="1">
        <v>0.01</v>
      </c>
      <c r="AW234" s="1">
        <v>0.01</v>
      </c>
      <c r="AX234" s="1">
        <v>0.01</v>
      </c>
      <c r="AY234" s="1">
        <v>0.01</v>
      </c>
      <c r="AZ234" s="1">
        <v>0.01</v>
      </c>
    </row>
    <row r="235" spans="2:22" ht="11.25">
      <c r="B235" s="1" t="s">
        <v>222</v>
      </c>
      <c r="C235" s="1" t="s">
        <v>223</v>
      </c>
      <c r="D235" s="1" t="s">
        <v>138</v>
      </c>
      <c r="E235" s="1" t="s">
        <v>228</v>
      </c>
      <c r="G235" s="1" t="s">
        <v>23</v>
      </c>
      <c r="H235" s="1">
        <f t="shared" si="64"/>
        <v>0.51</v>
      </c>
      <c r="P235" s="1">
        <v>0.07</v>
      </c>
      <c r="Q235" s="1">
        <v>0.1</v>
      </c>
      <c r="R235" s="1">
        <v>0.08</v>
      </c>
      <c r="S235" s="1">
        <v>0.07</v>
      </c>
      <c r="T235" s="1">
        <v>0.09</v>
      </c>
      <c r="U235" s="1">
        <v>0.09</v>
      </c>
      <c r="V235" s="1">
        <v>0.01</v>
      </c>
    </row>
    <row r="236" spans="2:50" ht="11.25">
      <c r="B236" s="1" t="s">
        <v>222</v>
      </c>
      <c r="C236" s="1" t="s">
        <v>223</v>
      </c>
      <c r="D236" s="1" t="s">
        <v>138</v>
      </c>
      <c r="E236" s="1" t="s">
        <v>228</v>
      </c>
      <c r="G236" s="1" t="s">
        <v>19</v>
      </c>
      <c r="H236" s="1">
        <f t="shared" si="64"/>
        <v>0.66</v>
      </c>
      <c r="AL236" s="1">
        <v>0.17</v>
      </c>
      <c r="AM236" s="1">
        <v>0.09</v>
      </c>
      <c r="AX236" s="1">
        <v>0.4</v>
      </c>
    </row>
    <row r="237" spans="2:18" ht="11.25">
      <c r="B237" s="1" t="s">
        <v>222</v>
      </c>
      <c r="C237" s="1" t="s">
        <v>223</v>
      </c>
      <c r="D237" s="1" t="s">
        <v>138</v>
      </c>
      <c r="E237" s="1" t="s">
        <v>228</v>
      </c>
      <c r="G237" s="1" t="s">
        <v>42</v>
      </c>
      <c r="H237" s="1">
        <f t="shared" si="64"/>
        <v>1.84</v>
      </c>
      <c r="I237" s="1">
        <v>0.64</v>
      </c>
      <c r="J237" s="1">
        <v>0.36</v>
      </c>
      <c r="K237" s="1">
        <v>0.42</v>
      </c>
      <c r="L237" s="1">
        <v>0.14</v>
      </c>
      <c r="M237" s="1">
        <v>0.01</v>
      </c>
      <c r="R237" s="1">
        <v>0.27</v>
      </c>
    </row>
    <row r="238" spans="2:56" ht="11.25">
      <c r="B238" s="1" t="s">
        <v>222</v>
      </c>
      <c r="C238" s="1" t="s">
        <v>223</v>
      </c>
      <c r="D238" s="1" t="s">
        <v>138</v>
      </c>
      <c r="E238" s="1" t="s">
        <v>228</v>
      </c>
      <c r="G238" s="1" t="s">
        <v>32</v>
      </c>
      <c r="H238" s="1">
        <f t="shared" si="64"/>
        <v>2.0700000000000003</v>
      </c>
      <c r="BB238" s="1">
        <v>0.97</v>
      </c>
      <c r="BC238" s="1">
        <v>1.1</v>
      </c>
      <c r="BD238" s="1">
        <v>0.19</v>
      </c>
    </row>
    <row r="239" spans="2:39" ht="11.25">
      <c r="B239" s="1" t="s">
        <v>222</v>
      </c>
      <c r="C239" s="1" t="s">
        <v>223</v>
      </c>
      <c r="D239" s="1" t="s">
        <v>138</v>
      </c>
      <c r="E239" s="1" t="s">
        <v>228</v>
      </c>
      <c r="G239" s="1" t="s">
        <v>46</v>
      </c>
      <c r="H239" s="1">
        <f t="shared" si="64"/>
        <v>3.6700000000000004</v>
      </c>
      <c r="AB239" s="1">
        <v>0.32</v>
      </c>
      <c r="AC239" s="1">
        <v>0.44</v>
      </c>
      <c r="AD239" s="1">
        <v>0.57</v>
      </c>
      <c r="AJ239" s="1">
        <v>0.37</v>
      </c>
      <c r="AK239" s="1">
        <v>1.07</v>
      </c>
      <c r="AL239" s="1">
        <v>0.47</v>
      </c>
      <c r="AM239" s="1">
        <v>0.43</v>
      </c>
    </row>
    <row r="240" spans="2:54" ht="11.25">
      <c r="B240" s="1" t="s">
        <v>222</v>
      </c>
      <c r="C240" s="1" t="s">
        <v>223</v>
      </c>
      <c r="D240" s="1" t="s">
        <v>138</v>
      </c>
      <c r="E240" s="1" t="s">
        <v>228</v>
      </c>
      <c r="G240" s="1" t="s">
        <v>3</v>
      </c>
      <c r="H240" s="1">
        <f t="shared" si="64"/>
        <v>9.330000000000002</v>
      </c>
      <c r="AN240" s="1">
        <v>0.33</v>
      </c>
      <c r="AO240" s="1">
        <v>0.63</v>
      </c>
      <c r="AP240" s="1">
        <v>0.66</v>
      </c>
      <c r="AQ240" s="1">
        <v>0.69</v>
      </c>
      <c r="AR240" s="1">
        <v>0.63</v>
      </c>
      <c r="AS240" s="1">
        <v>0.6</v>
      </c>
      <c r="AT240" s="1">
        <v>0.69</v>
      </c>
      <c r="AU240" s="1">
        <v>0.63</v>
      </c>
      <c r="AV240" s="1">
        <v>0.66</v>
      </c>
      <c r="AW240" s="1">
        <v>0.66</v>
      </c>
      <c r="AX240" s="1">
        <v>0.63</v>
      </c>
      <c r="AY240" s="1">
        <v>0.69</v>
      </c>
      <c r="AZ240" s="1">
        <v>0.66</v>
      </c>
      <c r="BA240" s="1">
        <v>0.63</v>
      </c>
      <c r="BB240" s="1">
        <v>0.54</v>
      </c>
    </row>
    <row r="241" spans="7:58" s="26" customFormat="1" ht="12">
      <c r="G241" s="27" t="str">
        <f>+E240&amp;B240&amp;C240</f>
        <v> unassigned subtotal =</v>
      </c>
      <c r="H241" s="28">
        <f>SUM(H233:H240)</f>
        <v>18.450000000000003</v>
      </c>
      <c r="I241" s="28">
        <f aca="true" t="shared" si="65" ref="I241:BD241">SUM(I233:I240)</f>
        <v>0.81</v>
      </c>
      <c r="J241" s="28">
        <f t="shared" si="65"/>
        <v>0.36</v>
      </c>
      <c r="K241" s="28">
        <f t="shared" si="65"/>
        <v>0.42</v>
      </c>
      <c r="L241" s="28">
        <f t="shared" si="65"/>
        <v>0.14</v>
      </c>
      <c r="M241" s="28">
        <f t="shared" si="65"/>
        <v>0.01</v>
      </c>
      <c r="N241" s="28">
        <f t="shared" si="65"/>
        <v>0</v>
      </c>
      <c r="O241" s="28">
        <f t="shared" si="65"/>
        <v>0</v>
      </c>
      <c r="P241" s="28">
        <f t="shared" si="65"/>
        <v>0.07</v>
      </c>
      <c r="Q241" s="28">
        <f t="shared" si="65"/>
        <v>0.1</v>
      </c>
      <c r="R241" s="28">
        <f t="shared" si="65"/>
        <v>0.35000000000000003</v>
      </c>
      <c r="S241" s="28">
        <f t="shared" si="65"/>
        <v>0.07</v>
      </c>
      <c r="T241" s="28">
        <f t="shared" si="65"/>
        <v>0.09</v>
      </c>
      <c r="U241" s="28">
        <f t="shared" si="65"/>
        <v>0.09</v>
      </c>
      <c r="V241" s="28">
        <f t="shared" si="65"/>
        <v>0.01</v>
      </c>
      <c r="W241" s="28">
        <f t="shared" si="65"/>
        <v>0</v>
      </c>
      <c r="X241" s="28">
        <f t="shared" si="65"/>
        <v>0</v>
      </c>
      <c r="Y241" s="28">
        <f t="shared" si="65"/>
        <v>0</v>
      </c>
      <c r="Z241" s="28">
        <f t="shared" si="65"/>
        <v>0</v>
      </c>
      <c r="AA241" s="28">
        <f t="shared" si="65"/>
        <v>0</v>
      </c>
      <c r="AB241" s="28">
        <f t="shared" si="65"/>
        <v>0.32</v>
      </c>
      <c r="AC241" s="28">
        <f t="shared" si="65"/>
        <v>0.44</v>
      </c>
      <c r="AD241" s="28">
        <f t="shared" si="65"/>
        <v>0.57</v>
      </c>
      <c r="AE241" s="28">
        <f t="shared" si="65"/>
        <v>0</v>
      </c>
      <c r="AF241" s="28">
        <f t="shared" si="65"/>
        <v>0</v>
      </c>
      <c r="AG241" s="28">
        <f t="shared" si="65"/>
        <v>0.01</v>
      </c>
      <c r="AH241" s="28">
        <f t="shared" si="65"/>
        <v>0.01</v>
      </c>
      <c r="AI241" s="28">
        <f t="shared" si="65"/>
        <v>0.01</v>
      </c>
      <c r="AJ241" s="28">
        <f t="shared" si="65"/>
        <v>0.38</v>
      </c>
      <c r="AK241" s="28">
        <f t="shared" si="65"/>
        <v>1.08</v>
      </c>
      <c r="AL241" s="28">
        <f t="shared" si="65"/>
        <v>0.65</v>
      </c>
      <c r="AM241" s="28">
        <f t="shared" si="65"/>
        <v>0.53</v>
      </c>
      <c r="AN241" s="28">
        <f t="shared" si="65"/>
        <v>0.34</v>
      </c>
      <c r="AO241" s="28">
        <f t="shared" si="65"/>
        <v>0.64</v>
      </c>
      <c r="AP241" s="28">
        <f t="shared" si="65"/>
        <v>0.67</v>
      </c>
      <c r="AQ241" s="28">
        <f t="shared" si="65"/>
        <v>0.7</v>
      </c>
      <c r="AR241" s="28">
        <f t="shared" si="65"/>
        <v>0.64</v>
      </c>
      <c r="AS241" s="28">
        <f t="shared" si="65"/>
        <v>0.61</v>
      </c>
      <c r="AT241" s="28">
        <f t="shared" si="65"/>
        <v>0.7</v>
      </c>
      <c r="AU241" s="28">
        <f t="shared" si="65"/>
        <v>0.64</v>
      </c>
      <c r="AV241" s="28">
        <f t="shared" si="65"/>
        <v>0.67</v>
      </c>
      <c r="AW241" s="28">
        <f t="shared" si="65"/>
        <v>0.67</v>
      </c>
      <c r="AX241" s="28">
        <f t="shared" si="65"/>
        <v>1.04</v>
      </c>
      <c r="AY241" s="28">
        <f t="shared" si="65"/>
        <v>0.7</v>
      </c>
      <c r="AZ241" s="28">
        <f t="shared" si="65"/>
        <v>0.67</v>
      </c>
      <c r="BA241" s="28">
        <f t="shared" si="65"/>
        <v>0.63</v>
      </c>
      <c r="BB241" s="28">
        <f t="shared" si="65"/>
        <v>1.51</v>
      </c>
      <c r="BC241" s="28">
        <f t="shared" si="65"/>
        <v>1.1</v>
      </c>
      <c r="BD241" s="28">
        <f t="shared" si="65"/>
        <v>0.19</v>
      </c>
      <c r="BE241" s="29"/>
      <c r="BF241" s="26">
        <f>SUM(I241:BD241)</f>
        <v>18.640000000000004</v>
      </c>
    </row>
    <row r="242" spans="7:59" s="26" customFormat="1" ht="20.25">
      <c r="G242" s="30" t="s">
        <v>230</v>
      </c>
      <c r="H242" s="31">
        <f>SUM(H241,H232,H230,H224,H222,H215,H213,H209,H207,H203)</f>
        <v>199.41</v>
      </c>
      <c r="I242" s="31">
        <f aca="true" t="shared" si="66" ref="I242:BD242">SUM(I241,I232,I230,I224,I222,I215,I213,I209,I207,I203)</f>
        <v>6.380000000000001</v>
      </c>
      <c r="J242" s="31">
        <f t="shared" si="66"/>
        <v>5.470000000000001</v>
      </c>
      <c r="K242" s="31">
        <f t="shared" si="66"/>
        <v>4.72</v>
      </c>
      <c r="L242" s="31">
        <f t="shared" si="66"/>
        <v>4.49</v>
      </c>
      <c r="M242" s="31">
        <f t="shared" si="66"/>
        <v>4.3999999999999995</v>
      </c>
      <c r="N242" s="31">
        <f t="shared" si="66"/>
        <v>4.86</v>
      </c>
      <c r="O242" s="31">
        <f t="shared" si="66"/>
        <v>4.37</v>
      </c>
      <c r="P242" s="31">
        <f t="shared" si="66"/>
        <v>4.63</v>
      </c>
      <c r="Q242" s="31">
        <f t="shared" si="66"/>
        <v>5.72</v>
      </c>
      <c r="R242" s="31">
        <f t="shared" si="66"/>
        <v>4.5</v>
      </c>
      <c r="S242" s="31">
        <f t="shared" si="66"/>
        <v>4.42</v>
      </c>
      <c r="T242" s="31">
        <f t="shared" si="66"/>
        <v>5.21</v>
      </c>
      <c r="U242" s="31">
        <f t="shared" si="66"/>
        <v>4.7</v>
      </c>
      <c r="V242" s="31">
        <f t="shared" si="66"/>
        <v>5.290000000000001</v>
      </c>
      <c r="W242" s="31">
        <f t="shared" si="66"/>
        <v>5.42</v>
      </c>
      <c r="X242" s="31">
        <f t="shared" si="66"/>
        <v>5.050000000000001</v>
      </c>
      <c r="Y242" s="31">
        <f t="shared" si="66"/>
        <v>5.1499999999999995</v>
      </c>
      <c r="Z242" s="31">
        <f t="shared" si="66"/>
        <v>4.62</v>
      </c>
      <c r="AA242" s="31">
        <f t="shared" si="66"/>
        <v>4.38</v>
      </c>
      <c r="AB242" s="31">
        <f t="shared" si="66"/>
        <v>5.0600000000000005</v>
      </c>
      <c r="AC242" s="31">
        <f t="shared" si="66"/>
        <v>5.4799999999999995</v>
      </c>
      <c r="AD242" s="31">
        <f t="shared" si="66"/>
        <v>4.67</v>
      </c>
      <c r="AE242" s="31">
        <f t="shared" si="66"/>
        <v>3.6</v>
      </c>
      <c r="AF242" s="31">
        <f t="shared" si="66"/>
        <v>4.12</v>
      </c>
      <c r="AG242" s="31">
        <f t="shared" si="66"/>
        <v>4.2299999999999995</v>
      </c>
      <c r="AH242" s="31">
        <f t="shared" si="66"/>
        <v>4.96</v>
      </c>
      <c r="AI242" s="31">
        <f t="shared" si="66"/>
        <v>4.6</v>
      </c>
      <c r="AJ242" s="31">
        <f t="shared" si="66"/>
        <v>4.699999999999999</v>
      </c>
      <c r="AK242" s="31">
        <f t="shared" si="66"/>
        <v>5.819999999999999</v>
      </c>
      <c r="AL242" s="31">
        <f t="shared" si="66"/>
        <v>4.569999999999999</v>
      </c>
      <c r="AM242" s="31">
        <f t="shared" si="66"/>
        <v>3.5799999999999996</v>
      </c>
      <c r="AN242" s="31">
        <f t="shared" si="66"/>
        <v>2.9999999999999996</v>
      </c>
      <c r="AO242" s="31">
        <f t="shared" si="66"/>
        <v>3.34</v>
      </c>
      <c r="AP242" s="31">
        <f t="shared" si="66"/>
        <v>3.3400000000000003</v>
      </c>
      <c r="AQ242" s="31">
        <f t="shared" si="66"/>
        <v>2.95</v>
      </c>
      <c r="AR242" s="31">
        <f t="shared" si="66"/>
        <v>3.39</v>
      </c>
      <c r="AS242" s="31">
        <f t="shared" si="66"/>
        <v>3.06</v>
      </c>
      <c r="AT242" s="31">
        <f t="shared" si="66"/>
        <v>3.79</v>
      </c>
      <c r="AU242" s="31">
        <f t="shared" si="66"/>
        <v>3.23</v>
      </c>
      <c r="AV242" s="31">
        <f t="shared" si="66"/>
        <v>3.15</v>
      </c>
      <c r="AW242" s="31">
        <f t="shared" si="66"/>
        <v>3.25</v>
      </c>
      <c r="AX242" s="31">
        <f t="shared" si="66"/>
        <v>3.64</v>
      </c>
      <c r="AY242" s="31">
        <f t="shared" si="66"/>
        <v>3.39</v>
      </c>
      <c r="AZ242" s="31">
        <f t="shared" si="66"/>
        <v>3.15</v>
      </c>
      <c r="BA242" s="31">
        <f t="shared" si="66"/>
        <v>2.81</v>
      </c>
      <c r="BB242" s="31">
        <f t="shared" si="66"/>
        <v>3.29</v>
      </c>
      <c r="BC242" s="31">
        <f t="shared" si="66"/>
        <v>1.46</v>
      </c>
      <c r="BD242" s="31">
        <f t="shared" si="66"/>
        <v>0.19</v>
      </c>
      <c r="BE242" s="29"/>
      <c r="BF242" s="26">
        <f>SUM(I242:BD242)</f>
        <v>199.59999999999997</v>
      </c>
      <c r="BG242" s="33">
        <f>+BF241/BF242</f>
        <v>0.09338677354709422</v>
      </c>
    </row>
    <row r="243" spans="7:56" ht="12.75">
      <c r="G243" s="31" t="s">
        <v>309</v>
      </c>
      <c r="H243" s="69">
        <f>(H242-H241)/H242</f>
        <v>0.9074770573190912</v>
      </c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</row>
    <row r="245" spans="2:55" ht="11.25">
      <c r="B245" s="43" t="s">
        <v>222</v>
      </c>
      <c r="C245" s="43" t="s">
        <v>223</v>
      </c>
      <c r="D245" s="43" t="s">
        <v>105</v>
      </c>
      <c r="E245" s="43" t="s">
        <v>103</v>
      </c>
      <c r="F245" s="43" t="s">
        <v>104</v>
      </c>
      <c r="G245" s="43" t="s">
        <v>0</v>
      </c>
      <c r="H245" s="1">
        <f aca="true" t="shared" si="67" ref="H245:H277">SUM(I245:BC245)</f>
        <v>4.519999999999997</v>
      </c>
      <c r="I245" s="1">
        <v>0.17</v>
      </c>
      <c r="J245" s="1">
        <v>0.17</v>
      </c>
      <c r="K245" s="1">
        <v>0.18</v>
      </c>
      <c r="L245" s="1">
        <v>0.17</v>
      </c>
      <c r="M245" s="1">
        <v>0.17</v>
      </c>
      <c r="N245" s="1">
        <v>0.18</v>
      </c>
      <c r="O245" s="1">
        <v>0.17</v>
      </c>
      <c r="P245" s="1">
        <v>0.16</v>
      </c>
      <c r="Q245" s="1">
        <v>0.11</v>
      </c>
      <c r="R245" s="1">
        <v>0.09</v>
      </c>
      <c r="S245" s="1">
        <v>0.08</v>
      </c>
      <c r="T245" s="1">
        <v>0.1</v>
      </c>
      <c r="U245" s="1">
        <v>0.1</v>
      </c>
      <c r="V245" s="1">
        <v>0.11</v>
      </c>
      <c r="W245" s="1">
        <v>0.11</v>
      </c>
      <c r="X245" s="1">
        <v>0.1</v>
      </c>
      <c r="Y245" s="1">
        <v>0.11</v>
      </c>
      <c r="Z245" s="1">
        <v>0.11</v>
      </c>
      <c r="AA245" s="1">
        <v>0.1</v>
      </c>
      <c r="AB245" s="1">
        <v>0.09</v>
      </c>
      <c r="AC245" s="1">
        <v>0.11</v>
      </c>
      <c r="AD245" s="1">
        <v>0.09</v>
      </c>
      <c r="AE245" s="1">
        <v>0.08</v>
      </c>
      <c r="AF245" s="1">
        <v>0.1</v>
      </c>
      <c r="AG245" s="1">
        <v>0.1</v>
      </c>
      <c r="AH245" s="1">
        <v>0.11</v>
      </c>
      <c r="AI245" s="1">
        <v>0.11</v>
      </c>
      <c r="AJ245" s="1">
        <v>0.1</v>
      </c>
      <c r="AK245" s="1">
        <v>0.11</v>
      </c>
      <c r="AL245" s="1">
        <v>0.1</v>
      </c>
      <c r="AM245" s="1">
        <v>0.11</v>
      </c>
      <c r="AN245" s="1">
        <v>0.09</v>
      </c>
      <c r="AO245" s="1">
        <v>0.05</v>
      </c>
      <c r="AP245" s="1">
        <v>0.05</v>
      </c>
      <c r="AQ245" s="1">
        <v>0.04</v>
      </c>
      <c r="AR245" s="1">
        <v>0.05</v>
      </c>
      <c r="AS245" s="1">
        <v>0.05</v>
      </c>
      <c r="AT245" s="1">
        <v>0.06</v>
      </c>
      <c r="AU245" s="1">
        <v>0.05</v>
      </c>
      <c r="AV245" s="1">
        <v>0.05</v>
      </c>
      <c r="AW245" s="1">
        <v>0.05</v>
      </c>
      <c r="AX245" s="1">
        <v>0.05</v>
      </c>
      <c r="AY245" s="1">
        <v>0.06</v>
      </c>
      <c r="AZ245" s="1">
        <v>0.05</v>
      </c>
      <c r="BA245" s="1">
        <v>0.05</v>
      </c>
      <c r="BB245" s="1">
        <v>0.05</v>
      </c>
      <c r="BC245" s="1">
        <v>0.02</v>
      </c>
    </row>
    <row r="246" spans="2:54" ht="11.25">
      <c r="B246" s="43" t="s">
        <v>222</v>
      </c>
      <c r="C246" s="43" t="s">
        <v>223</v>
      </c>
      <c r="D246" s="43" t="s">
        <v>105</v>
      </c>
      <c r="E246" s="43" t="s">
        <v>115</v>
      </c>
      <c r="F246" s="43" t="s">
        <v>116</v>
      </c>
      <c r="G246" s="43" t="s">
        <v>11</v>
      </c>
      <c r="H246" s="1">
        <f t="shared" si="67"/>
        <v>6.860000000000003</v>
      </c>
      <c r="I246" s="1">
        <v>0.15</v>
      </c>
      <c r="J246" s="1">
        <v>0.15</v>
      </c>
      <c r="K246" s="1">
        <v>0.16</v>
      </c>
      <c r="L246" s="1">
        <v>0.15</v>
      </c>
      <c r="M246" s="1">
        <v>0.15</v>
      </c>
      <c r="N246" s="1">
        <v>0.16</v>
      </c>
      <c r="O246" s="1">
        <v>0.15</v>
      </c>
      <c r="P246" s="1">
        <v>0.14</v>
      </c>
      <c r="Q246" s="1">
        <v>0.17</v>
      </c>
      <c r="R246" s="1">
        <v>0.13</v>
      </c>
      <c r="S246" s="1">
        <v>0.12</v>
      </c>
      <c r="T246" s="1">
        <v>0.15</v>
      </c>
      <c r="U246" s="1">
        <v>0.15</v>
      </c>
      <c r="V246" s="1">
        <v>0.16</v>
      </c>
      <c r="W246" s="1">
        <v>0.16</v>
      </c>
      <c r="X246" s="1">
        <v>0.15</v>
      </c>
      <c r="Y246" s="1">
        <v>0.16</v>
      </c>
      <c r="Z246" s="1">
        <v>0.16</v>
      </c>
      <c r="AA246" s="1">
        <v>0.15</v>
      </c>
      <c r="AB246" s="1">
        <v>0.14</v>
      </c>
      <c r="AC246" s="1">
        <v>0.16</v>
      </c>
      <c r="AD246" s="1">
        <v>0.14</v>
      </c>
      <c r="AE246" s="1">
        <v>0.12</v>
      </c>
      <c r="AF246" s="1">
        <v>0.14</v>
      </c>
      <c r="AG246" s="1">
        <v>0.14</v>
      </c>
      <c r="AH246" s="1">
        <v>0.17</v>
      </c>
      <c r="AI246" s="1">
        <v>0.16</v>
      </c>
      <c r="AJ246" s="1">
        <v>0.14</v>
      </c>
      <c r="AK246" s="1">
        <v>0.16</v>
      </c>
      <c r="AL246" s="1">
        <v>0.15</v>
      </c>
      <c r="AM246" s="1">
        <v>0.16</v>
      </c>
      <c r="AN246" s="1">
        <v>0.15</v>
      </c>
      <c r="AO246" s="1">
        <v>0.15</v>
      </c>
      <c r="AP246" s="1">
        <v>0.14</v>
      </c>
      <c r="AQ246" s="1">
        <v>0.12</v>
      </c>
      <c r="AR246" s="1">
        <v>0.15</v>
      </c>
      <c r="AS246" s="1">
        <v>0.14</v>
      </c>
      <c r="AT246" s="1">
        <v>0.17</v>
      </c>
      <c r="AU246" s="1">
        <v>0.15</v>
      </c>
      <c r="AV246" s="1">
        <v>0.15</v>
      </c>
      <c r="AW246" s="1">
        <v>0.16</v>
      </c>
      <c r="AX246" s="1">
        <v>0.14</v>
      </c>
      <c r="AY246" s="1">
        <v>0.17</v>
      </c>
      <c r="AZ246" s="1">
        <v>0.15</v>
      </c>
      <c r="BA246" s="1">
        <v>0.15</v>
      </c>
      <c r="BB246" s="1">
        <v>0.12</v>
      </c>
    </row>
    <row r="247" spans="2:7" ht="11.25">
      <c r="B247" s="43"/>
      <c r="C247" s="43"/>
      <c r="D247" s="43"/>
      <c r="E247" s="43"/>
      <c r="F247" s="43"/>
      <c r="G247" s="43"/>
    </row>
    <row r="248" spans="2:21" ht="11.25">
      <c r="B248" s="43" t="s">
        <v>222</v>
      </c>
      <c r="C248" s="43" t="s">
        <v>223</v>
      </c>
      <c r="D248" s="43" t="s">
        <v>105</v>
      </c>
      <c r="E248" s="43" t="s">
        <v>123</v>
      </c>
      <c r="F248" s="43" t="s">
        <v>124</v>
      </c>
      <c r="G248" s="43" t="s">
        <v>17</v>
      </c>
      <c r="H248" s="59">
        <f t="shared" si="67"/>
        <v>0.69</v>
      </c>
      <c r="I248" s="59"/>
      <c r="J248" s="59"/>
      <c r="K248" s="59"/>
      <c r="L248" s="59">
        <f>L246-L247</f>
        <v>0.15</v>
      </c>
      <c r="M248" s="59">
        <f>M246-M247</f>
        <v>0.15</v>
      </c>
      <c r="N248" s="59">
        <f>N246-N247</f>
        <v>0.16</v>
      </c>
      <c r="O248" s="59">
        <f>O246-O247</f>
        <v>0.15</v>
      </c>
      <c r="P248" s="59">
        <v>0.08</v>
      </c>
      <c r="Q248" s="59"/>
      <c r="R248" s="59"/>
      <c r="S248" s="59"/>
      <c r="T248" s="59"/>
      <c r="U248" s="59"/>
    </row>
    <row r="249" spans="2:56" ht="12.75">
      <c r="B249" s="43" t="s">
        <v>222</v>
      </c>
      <c r="C249" s="43" t="s">
        <v>223</v>
      </c>
      <c r="D249" s="43" t="s">
        <v>105</v>
      </c>
      <c r="E249" s="43" t="s">
        <v>123</v>
      </c>
      <c r="F249" s="43" t="s">
        <v>124</v>
      </c>
      <c r="G249" s="43" t="s">
        <v>294</v>
      </c>
      <c r="H249" s="59">
        <f t="shared" si="67"/>
        <v>4.930000000000002</v>
      </c>
      <c r="I249" s="71"/>
      <c r="J249" s="71"/>
      <c r="K249" s="71"/>
      <c r="L249" s="71">
        <v>0.08</v>
      </c>
      <c r="M249" s="71">
        <v>0.43</v>
      </c>
      <c r="N249" s="71">
        <v>0.45</v>
      </c>
      <c r="O249" s="71">
        <v>0.37</v>
      </c>
      <c r="P249" s="71"/>
      <c r="Q249" s="71">
        <v>1.04</v>
      </c>
      <c r="R249" s="71">
        <v>0.81</v>
      </c>
      <c r="S249" s="71">
        <v>0.77</v>
      </c>
      <c r="T249" s="71">
        <v>0.34</v>
      </c>
      <c r="U249" s="71">
        <v>0.03</v>
      </c>
      <c r="V249" s="71">
        <v>0.04</v>
      </c>
      <c r="W249" s="71">
        <v>0.04</v>
      </c>
      <c r="X249" s="71">
        <v>0.03</v>
      </c>
      <c r="Y249" s="71">
        <v>0.04</v>
      </c>
      <c r="Z249" s="71">
        <v>0.04</v>
      </c>
      <c r="AA249" s="71">
        <v>0.03</v>
      </c>
      <c r="AB249" s="71">
        <v>0.03</v>
      </c>
      <c r="AC249" s="71">
        <v>0.04</v>
      </c>
      <c r="AD249" s="71">
        <v>0.03</v>
      </c>
      <c r="AE249" s="71">
        <v>0.03</v>
      </c>
      <c r="AF249" s="71">
        <v>0.03</v>
      </c>
      <c r="AG249" s="71">
        <v>0.03</v>
      </c>
      <c r="AH249" s="71">
        <v>0.04</v>
      </c>
      <c r="AI249" s="71">
        <v>0.04</v>
      </c>
      <c r="AJ249" s="71">
        <v>0.03</v>
      </c>
      <c r="AK249" s="71">
        <v>0.04</v>
      </c>
      <c r="AL249" s="71">
        <v>0.03</v>
      </c>
      <c r="AM249" s="71">
        <v>0.02</v>
      </c>
      <c r="AN249" s="71"/>
      <c r="AO249" s="71"/>
      <c r="AP249" s="71"/>
      <c r="AQ249" s="71"/>
      <c r="AR249" s="71"/>
      <c r="AS249" s="71"/>
      <c r="AT249" s="71"/>
      <c r="AU249" s="71"/>
      <c r="AV249" s="71"/>
      <c r="AW249" s="71"/>
      <c r="AX249" s="71"/>
      <c r="AY249" s="71"/>
      <c r="AZ249" s="71"/>
      <c r="BA249" s="71"/>
      <c r="BB249" s="71"/>
      <c r="BC249" s="71"/>
      <c r="BD249" s="70"/>
    </row>
    <row r="250" spans="2:21" ht="11.25">
      <c r="B250" s="43" t="s">
        <v>222</v>
      </c>
      <c r="C250" s="43" t="s">
        <v>223</v>
      </c>
      <c r="D250" s="43" t="s">
        <v>105</v>
      </c>
      <c r="E250" s="43" t="s">
        <v>123</v>
      </c>
      <c r="F250" s="43" t="s">
        <v>124</v>
      </c>
      <c r="G250" s="43" t="s">
        <v>289</v>
      </c>
      <c r="H250" s="59">
        <f t="shared" si="67"/>
        <v>6.03</v>
      </c>
      <c r="I250" s="59">
        <v>0.67</v>
      </c>
      <c r="J250" s="59">
        <v>0.67</v>
      </c>
      <c r="K250" s="59">
        <v>0.67</v>
      </c>
      <c r="L250" s="59">
        <v>0.67</v>
      </c>
      <c r="M250" s="59">
        <v>0.67</v>
      </c>
      <c r="N250" s="59">
        <v>0.67</v>
      </c>
      <c r="O250" s="59">
        <v>0.67</v>
      </c>
      <c r="P250" s="59">
        <v>0.67</v>
      </c>
      <c r="Q250" s="59">
        <v>0.67</v>
      </c>
      <c r="R250" s="59"/>
      <c r="S250" s="59"/>
      <c r="T250" s="59"/>
      <c r="U250" s="59"/>
    </row>
    <row r="251" spans="2:54" ht="11.25">
      <c r="B251" s="43" t="s">
        <v>222</v>
      </c>
      <c r="C251" s="43" t="s">
        <v>223</v>
      </c>
      <c r="D251" s="43" t="s">
        <v>105</v>
      </c>
      <c r="E251" s="43" t="s">
        <v>123</v>
      </c>
      <c r="F251" s="43" t="s">
        <v>124</v>
      </c>
      <c r="G251" s="43" t="s">
        <v>11</v>
      </c>
      <c r="H251" s="59">
        <f t="shared" si="67"/>
        <v>21.190000000000012</v>
      </c>
      <c r="I251" s="59">
        <v>0.31</v>
      </c>
      <c r="J251" s="59">
        <v>0.31</v>
      </c>
      <c r="K251" s="59">
        <v>0.33</v>
      </c>
      <c r="L251" s="59">
        <v>0.31</v>
      </c>
      <c r="M251" s="59">
        <v>0.31</v>
      </c>
      <c r="N251" s="59">
        <v>0.33</v>
      </c>
      <c r="O251" s="59">
        <v>0.31</v>
      </c>
      <c r="P251" s="59">
        <v>0.28</v>
      </c>
      <c r="Q251" s="59">
        <v>0.36</v>
      </c>
      <c r="R251" s="59">
        <v>0.44</v>
      </c>
      <c r="S251" s="59">
        <v>0.41</v>
      </c>
      <c r="T251" s="59">
        <v>0.51</v>
      </c>
      <c r="U251" s="59">
        <v>0.49</v>
      </c>
      <c r="V251" s="1">
        <v>0.53</v>
      </c>
      <c r="W251" s="1">
        <v>0.53</v>
      </c>
      <c r="X251" s="1">
        <v>0.49</v>
      </c>
      <c r="Y251" s="1">
        <v>0.53</v>
      </c>
      <c r="Z251" s="1">
        <v>0.53</v>
      </c>
      <c r="AA251" s="1">
        <v>0.51</v>
      </c>
      <c r="AB251" s="1">
        <v>0.46</v>
      </c>
      <c r="AC251" s="1">
        <v>0.53</v>
      </c>
      <c r="AD251" s="1">
        <v>0.46</v>
      </c>
      <c r="AE251" s="1">
        <v>0.39</v>
      </c>
      <c r="AF251" s="1">
        <v>0.48</v>
      </c>
      <c r="AG251" s="1">
        <v>0.48</v>
      </c>
      <c r="AH251" s="1">
        <v>0.55</v>
      </c>
      <c r="AI251" s="1">
        <v>0.53</v>
      </c>
      <c r="AJ251" s="1">
        <v>0.48</v>
      </c>
      <c r="AK251" s="1">
        <v>0.53</v>
      </c>
      <c r="AL251" s="1">
        <v>0.51</v>
      </c>
      <c r="AM251" s="1">
        <v>0.53</v>
      </c>
      <c r="AN251" s="1">
        <v>0.51</v>
      </c>
      <c r="AO251" s="1">
        <v>0.51</v>
      </c>
      <c r="AP251" s="1">
        <v>0.48</v>
      </c>
      <c r="AQ251" s="1">
        <v>0.41</v>
      </c>
      <c r="AR251" s="1">
        <v>0.51</v>
      </c>
      <c r="AS251" s="1">
        <v>0.48</v>
      </c>
      <c r="AT251" s="1">
        <v>0.55</v>
      </c>
      <c r="AU251" s="1">
        <v>0.51</v>
      </c>
      <c r="AV251" s="1">
        <v>0.51</v>
      </c>
      <c r="AW251" s="1">
        <v>0.53</v>
      </c>
      <c r="AX251" s="1">
        <v>0.48</v>
      </c>
      <c r="AY251" s="1">
        <v>0.55</v>
      </c>
      <c r="AZ251" s="1">
        <v>0.51</v>
      </c>
      <c r="BA251" s="1">
        <v>0.51</v>
      </c>
      <c r="BB251" s="1">
        <v>0.39</v>
      </c>
    </row>
    <row r="252" spans="2:57" s="26" customFormat="1" ht="12">
      <c r="B252" s="45"/>
      <c r="C252" s="45"/>
      <c r="D252" s="45"/>
      <c r="E252" s="45"/>
      <c r="F252" s="45"/>
      <c r="G252" s="46" t="str">
        <f>+E251&amp;B251&amp;C251</f>
        <v>COLE        subtotal =</v>
      </c>
      <c r="I252" s="40">
        <f>I250+I251</f>
        <v>0.98</v>
      </c>
      <c r="J252" s="40">
        <f aca="true" t="shared" si="68" ref="J252:BD252">SUM(J248:J251)</f>
        <v>0.98</v>
      </c>
      <c r="K252" s="40">
        <f t="shared" si="68"/>
        <v>1</v>
      </c>
      <c r="L252" s="36">
        <f t="shared" si="68"/>
        <v>1.21</v>
      </c>
      <c r="M252" s="36">
        <f t="shared" si="68"/>
        <v>1.56</v>
      </c>
      <c r="N252" s="36">
        <f t="shared" si="68"/>
        <v>1.61</v>
      </c>
      <c r="O252" s="36">
        <f t="shared" si="68"/>
        <v>1.5</v>
      </c>
      <c r="P252" s="40">
        <f t="shared" si="68"/>
        <v>1.03</v>
      </c>
      <c r="Q252" s="36">
        <f t="shared" si="68"/>
        <v>2.07</v>
      </c>
      <c r="R252" s="36">
        <f t="shared" si="68"/>
        <v>1.25</v>
      </c>
      <c r="S252" s="36">
        <f t="shared" si="68"/>
        <v>1.18</v>
      </c>
      <c r="T252" s="35">
        <f t="shared" si="68"/>
        <v>0.8500000000000001</v>
      </c>
      <c r="U252" s="35">
        <f t="shared" si="68"/>
        <v>0.52</v>
      </c>
      <c r="V252" s="40">
        <f t="shared" si="68"/>
        <v>0.5700000000000001</v>
      </c>
      <c r="W252" s="40">
        <f t="shared" si="68"/>
        <v>0.5700000000000001</v>
      </c>
      <c r="X252" s="40">
        <f t="shared" si="68"/>
        <v>0.52</v>
      </c>
      <c r="Y252" s="35">
        <f t="shared" si="68"/>
        <v>0.5700000000000001</v>
      </c>
      <c r="Z252" s="35">
        <f t="shared" si="68"/>
        <v>0.5700000000000001</v>
      </c>
      <c r="AA252" s="35">
        <f t="shared" si="68"/>
        <v>0.54</v>
      </c>
      <c r="AB252" s="35">
        <f t="shared" si="68"/>
        <v>0.49</v>
      </c>
      <c r="AC252" s="35">
        <f t="shared" si="68"/>
        <v>0.5700000000000001</v>
      </c>
      <c r="AD252" s="35">
        <f t="shared" si="68"/>
        <v>0.49</v>
      </c>
      <c r="AE252" s="35">
        <f t="shared" si="68"/>
        <v>0.42000000000000004</v>
      </c>
      <c r="AF252" s="35">
        <f t="shared" si="68"/>
        <v>0.51</v>
      </c>
      <c r="AG252" s="35">
        <f t="shared" si="68"/>
        <v>0.51</v>
      </c>
      <c r="AH252" s="35">
        <f t="shared" si="68"/>
        <v>0.5900000000000001</v>
      </c>
      <c r="AI252" s="35">
        <f t="shared" si="68"/>
        <v>0.5700000000000001</v>
      </c>
      <c r="AJ252" s="35">
        <f t="shared" si="68"/>
        <v>0.51</v>
      </c>
      <c r="AK252" s="35">
        <f t="shared" si="68"/>
        <v>0.5700000000000001</v>
      </c>
      <c r="AL252" s="35">
        <f t="shared" si="68"/>
        <v>0.54</v>
      </c>
      <c r="AM252" s="35">
        <f t="shared" si="68"/>
        <v>0.55</v>
      </c>
      <c r="AN252" s="35">
        <f t="shared" si="68"/>
        <v>0.51</v>
      </c>
      <c r="AO252" s="35">
        <f t="shared" si="68"/>
        <v>0.51</v>
      </c>
      <c r="AP252" s="35">
        <f t="shared" si="68"/>
        <v>0.48</v>
      </c>
      <c r="AQ252" s="35">
        <f t="shared" si="68"/>
        <v>0.41</v>
      </c>
      <c r="AR252" s="35">
        <f t="shared" si="68"/>
        <v>0.51</v>
      </c>
      <c r="AS252" s="35">
        <f t="shared" si="68"/>
        <v>0.48</v>
      </c>
      <c r="AT252" s="35">
        <f t="shared" si="68"/>
        <v>0.55</v>
      </c>
      <c r="AU252" s="35">
        <f t="shared" si="68"/>
        <v>0.51</v>
      </c>
      <c r="AV252" s="35">
        <f t="shared" si="68"/>
        <v>0.51</v>
      </c>
      <c r="AW252" s="35">
        <f t="shared" si="68"/>
        <v>0.53</v>
      </c>
      <c r="AX252" s="35">
        <f t="shared" si="68"/>
        <v>0.48</v>
      </c>
      <c r="AY252" s="35">
        <f t="shared" si="68"/>
        <v>0.55</v>
      </c>
      <c r="AZ252" s="35">
        <f t="shared" si="68"/>
        <v>0.51</v>
      </c>
      <c r="BA252" s="35">
        <f t="shared" si="68"/>
        <v>0.51</v>
      </c>
      <c r="BB252" s="35">
        <f t="shared" si="68"/>
        <v>0.39</v>
      </c>
      <c r="BC252" s="35">
        <f t="shared" si="68"/>
        <v>0</v>
      </c>
      <c r="BD252" s="35">
        <f t="shared" si="68"/>
        <v>0</v>
      </c>
      <c r="BE252" s="29"/>
    </row>
    <row r="253" spans="2:57" s="26" customFormat="1" ht="12">
      <c r="B253" s="45"/>
      <c r="C253" s="45"/>
      <c r="D253" s="45"/>
      <c r="E253" s="45"/>
      <c r="F253" s="45"/>
      <c r="G253" s="46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  <c r="BE253" s="29"/>
    </row>
    <row r="254" spans="2:20" ht="11.25">
      <c r="B254" s="43" t="s">
        <v>222</v>
      </c>
      <c r="C254" s="43" t="s">
        <v>223</v>
      </c>
      <c r="D254" s="43" t="s">
        <v>105</v>
      </c>
      <c r="E254" s="43" t="s">
        <v>130</v>
      </c>
      <c r="F254" s="43" t="s">
        <v>131</v>
      </c>
      <c r="G254" s="43" t="s">
        <v>23</v>
      </c>
      <c r="H254" s="1">
        <f t="shared" si="67"/>
        <v>3.59</v>
      </c>
      <c r="I254" s="1">
        <v>0.32</v>
      </c>
      <c r="J254" s="1">
        <v>0.32</v>
      </c>
      <c r="K254" s="1">
        <v>0.33</v>
      </c>
      <c r="L254" s="1">
        <v>0.32</v>
      </c>
      <c r="M254" s="1">
        <v>0.42</v>
      </c>
      <c r="N254" s="1">
        <v>0.64</v>
      </c>
      <c r="O254" s="1">
        <v>0.61</v>
      </c>
      <c r="P254" s="1">
        <v>0.09</v>
      </c>
      <c r="Q254" s="1">
        <v>0.19</v>
      </c>
      <c r="R254" s="1">
        <v>0.15</v>
      </c>
      <c r="S254" s="1">
        <v>0.14</v>
      </c>
      <c r="T254" s="1">
        <v>0.06</v>
      </c>
    </row>
    <row r="255" spans="2:7" ht="11.25">
      <c r="B255" s="43"/>
      <c r="C255" s="43"/>
      <c r="D255" s="43"/>
      <c r="E255" s="43"/>
      <c r="F255" s="43"/>
      <c r="G255" s="43"/>
    </row>
    <row r="256" spans="2:53" ht="11.25">
      <c r="B256" s="43" t="s">
        <v>222</v>
      </c>
      <c r="C256" s="43" t="s">
        <v>223</v>
      </c>
      <c r="D256" s="43" t="s">
        <v>105</v>
      </c>
      <c r="E256" s="43" t="s">
        <v>141</v>
      </c>
      <c r="F256" s="43" t="s">
        <v>142</v>
      </c>
      <c r="G256" s="43" t="s">
        <v>19</v>
      </c>
      <c r="H256" s="1">
        <f t="shared" si="67"/>
        <v>1.53</v>
      </c>
      <c r="AO256" s="1">
        <v>0.48</v>
      </c>
      <c r="AS256" s="1">
        <v>0.27</v>
      </c>
      <c r="AY256" s="1">
        <v>0.27</v>
      </c>
      <c r="AZ256" s="1">
        <v>0.35</v>
      </c>
      <c r="BA256" s="1">
        <v>0.16</v>
      </c>
    </row>
    <row r="257" spans="2:42" ht="11.25">
      <c r="B257" s="43" t="s">
        <v>222</v>
      </c>
      <c r="C257" s="43" t="s">
        <v>223</v>
      </c>
      <c r="D257" s="43" t="s">
        <v>105</v>
      </c>
      <c r="E257" s="43" t="s">
        <v>141</v>
      </c>
      <c r="F257" s="43" t="s">
        <v>142</v>
      </c>
      <c r="G257" s="43" t="s">
        <v>2</v>
      </c>
      <c r="H257" s="1">
        <f t="shared" si="67"/>
        <v>9.82</v>
      </c>
      <c r="I257" s="1">
        <v>0.63</v>
      </c>
      <c r="J257" s="1">
        <v>0.25</v>
      </c>
      <c r="K257" s="1">
        <v>0.26</v>
      </c>
      <c r="L257" s="1">
        <v>0.21</v>
      </c>
      <c r="M257" s="1">
        <v>0.21</v>
      </c>
      <c r="N257" s="1">
        <v>0.22</v>
      </c>
      <c r="O257" s="59">
        <v>0.21</v>
      </c>
      <c r="P257" s="59">
        <v>0.19</v>
      </c>
      <c r="Q257" s="59">
        <v>0.21</v>
      </c>
      <c r="R257" s="59">
        <v>0.77</v>
      </c>
      <c r="S257" s="59">
        <v>0.33</v>
      </c>
      <c r="T257" s="59">
        <v>0.36</v>
      </c>
      <c r="U257" s="59">
        <v>0.34</v>
      </c>
      <c r="V257" s="59">
        <v>1.03</v>
      </c>
      <c r="W257" s="59">
        <v>0.56</v>
      </c>
      <c r="X257" s="59">
        <v>0.48</v>
      </c>
      <c r="Y257" s="59">
        <v>0.51</v>
      </c>
      <c r="Z257" s="59">
        <v>0.47</v>
      </c>
      <c r="AA257" s="59">
        <v>0.42</v>
      </c>
      <c r="AB257" s="59">
        <v>0.38</v>
      </c>
      <c r="AC257" s="59">
        <v>0.38</v>
      </c>
      <c r="AD257" s="59">
        <v>0.25</v>
      </c>
      <c r="AE257" s="59">
        <v>0.18</v>
      </c>
      <c r="AF257" s="59">
        <v>0.21</v>
      </c>
      <c r="AG257" s="59">
        <v>0.19</v>
      </c>
      <c r="AH257" s="59">
        <v>0.19</v>
      </c>
      <c r="AI257" s="59">
        <v>0.12</v>
      </c>
      <c r="AJ257" s="59">
        <v>0.08</v>
      </c>
      <c r="AK257" s="59">
        <v>0.08</v>
      </c>
      <c r="AL257" s="59">
        <v>0.07</v>
      </c>
      <c r="AM257" s="59">
        <v>0.03</v>
      </c>
      <c r="AN257" s="59"/>
      <c r="AO257" s="59"/>
      <c r="AP257" s="59"/>
    </row>
    <row r="258" spans="2:54" ht="11.25">
      <c r="B258" s="43" t="s">
        <v>222</v>
      </c>
      <c r="C258" s="43" t="s">
        <v>223</v>
      </c>
      <c r="D258" s="43" t="s">
        <v>105</v>
      </c>
      <c r="E258" s="43" t="s">
        <v>141</v>
      </c>
      <c r="F258" s="43" t="s">
        <v>142</v>
      </c>
      <c r="G258" s="43" t="s">
        <v>11</v>
      </c>
      <c r="H258" s="1">
        <f t="shared" si="67"/>
        <v>30.23798944900351</v>
      </c>
      <c r="I258" s="38">
        <v>0.2621336459554513</v>
      </c>
      <c r="J258" s="38">
        <v>0.2621336459554513</v>
      </c>
      <c r="K258" s="38">
        <v>0.40234466588511136</v>
      </c>
      <c r="L258" s="38">
        <v>0.38405627198124265</v>
      </c>
      <c r="M258" s="38">
        <v>0.38405627198124265</v>
      </c>
      <c r="N258" s="38">
        <v>0.40234466588511136</v>
      </c>
      <c r="O258" s="66">
        <v>0.38405627198124265</v>
      </c>
      <c r="P258" s="66">
        <v>0.3718640093786635</v>
      </c>
      <c r="Q258" s="59">
        <v>1.39</v>
      </c>
      <c r="R258" s="66">
        <v>0.545</v>
      </c>
      <c r="S258" s="66">
        <v>0.515</v>
      </c>
      <c r="T258" s="66">
        <v>0.635</v>
      </c>
      <c r="U258" s="66">
        <v>0.605</v>
      </c>
      <c r="V258" s="66">
        <v>0.665</v>
      </c>
      <c r="W258" s="66">
        <v>0.665</v>
      </c>
      <c r="X258" s="66">
        <v>0.605</v>
      </c>
      <c r="Y258" s="66">
        <v>0.665</v>
      </c>
      <c r="Z258" s="66">
        <v>0.665</v>
      </c>
      <c r="AA258" s="66">
        <v>0.635</v>
      </c>
      <c r="AB258" s="66">
        <v>0.595</v>
      </c>
      <c r="AC258" s="66">
        <v>0.66</v>
      </c>
      <c r="AD258" s="66">
        <v>0.57</v>
      </c>
      <c r="AE258" s="66">
        <v>0.48</v>
      </c>
      <c r="AF258" s="66">
        <v>0.6</v>
      </c>
      <c r="AG258" s="66">
        <v>0.6</v>
      </c>
      <c r="AH258" s="66">
        <v>0.69</v>
      </c>
      <c r="AI258" s="66">
        <v>0.66</v>
      </c>
      <c r="AJ258" s="66">
        <v>0.6</v>
      </c>
      <c r="AK258" s="66">
        <v>0.66</v>
      </c>
      <c r="AL258" s="66">
        <v>0.63</v>
      </c>
      <c r="AM258" s="66">
        <v>0.66</v>
      </c>
      <c r="AN258" s="66">
        <v>0.63</v>
      </c>
      <c r="AO258" s="59">
        <v>0.86</v>
      </c>
      <c r="AP258" s="59">
        <v>0.82</v>
      </c>
      <c r="AQ258" s="1">
        <v>0.7</v>
      </c>
      <c r="AR258" s="1">
        <v>0.86</v>
      </c>
      <c r="AS258" s="1">
        <v>0.82</v>
      </c>
      <c r="AT258" s="1">
        <v>0.94</v>
      </c>
      <c r="AU258" s="1">
        <v>0.86</v>
      </c>
      <c r="AV258" s="1">
        <v>0.86</v>
      </c>
      <c r="AW258" s="1">
        <v>0.9</v>
      </c>
      <c r="AX258" s="1">
        <v>0.82</v>
      </c>
      <c r="AY258" s="1">
        <v>0.94</v>
      </c>
      <c r="AZ258" s="1">
        <v>0.86</v>
      </c>
      <c r="BA258" s="1">
        <v>0.86</v>
      </c>
      <c r="BB258" s="1">
        <v>0.66</v>
      </c>
    </row>
    <row r="259" spans="2:57" s="26" customFormat="1" ht="12">
      <c r="B259" s="45"/>
      <c r="C259" s="45"/>
      <c r="D259" s="45"/>
      <c r="E259" s="45"/>
      <c r="F259" s="45"/>
      <c r="G259" s="46" t="str">
        <f>+E258&amp;B258&amp;C258</f>
        <v>FOGARTY     subtotal =</v>
      </c>
      <c r="I259" s="40">
        <f>SUM(I257:I258)</f>
        <v>0.8921336459554513</v>
      </c>
      <c r="J259" s="40">
        <f aca="true" t="shared" si="69" ref="J259:BD259">SUM(J256:J258)</f>
        <v>0.5121336459554513</v>
      </c>
      <c r="K259" s="40">
        <f t="shared" si="69"/>
        <v>0.6623446658851113</v>
      </c>
      <c r="L259" s="40">
        <f t="shared" si="69"/>
        <v>0.5940562719812427</v>
      </c>
      <c r="M259" s="40">
        <f t="shared" si="69"/>
        <v>0.5940562719812427</v>
      </c>
      <c r="N259" s="40">
        <f t="shared" si="69"/>
        <v>0.6223446658851114</v>
      </c>
      <c r="O259" s="40">
        <f t="shared" si="69"/>
        <v>0.5940562719812427</v>
      </c>
      <c r="P259" s="40">
        <f t="shared" si="69"/>
        <v>0.5618640093786635</v>
      </c>
      <c r="Q259" s="36">
        <f t="shared" si="69"/>
        <v>1.5999999999999999</v>
      </c>
      <c r="R259" s="36">
        <f t="shared" si="69"/>
        <v>1.315</v>
      </c>
      <c r="S259" s="40">
        <f t="shared" si="69"/>
        <v>0.845</v>
      </c>
      <c r="T259" s="40">
        <f t="shared" si="69"/>
        <v>0.995</v>
      </c>
      <c r="U259" s="40">
        <f t="shared" si="69"/>
        <v>0.9450000000000001</v>
      </c>
      <c r="V259" s="36">
        <f t="shared" si="69"/>
        <v>1.695</v>
      </c>
      <c r="W259" s="36">
        <f t="shared" si="69"/>
        <v>1.225</v>
      </c>
      <c r="X259" s="36">
        <f t="shared" si="69"/>
        <v>1.085</v>
      </c>
      <c r="Y259" s="36">
        <f t="shared" si="69"/>
        <v>1.175</v>
      </c>
      <c r="Z259" s="36">
        <f t="shared" si="69"/>
        <v>1.135</v>
      </c>
      <c r="AA259" s="36">
        <f t="shared" si="69"/>
        <v>1.055</v>
      </c>
      <c r="AB259" s="40">
        <f t="shared" si="69"/>
        <v>0.975</v>
      </c>
      <c r="AC259" s="40">
        <f t="shared" si="69"/>
        <v>1.04</v>
      </c>
      <c r="AD259" s="40">
        <f t="shared" si="69"/>
        <v>0.82</v>
      </c>
      <c r="AE259" s="40">
        <f t="shared" si="69"/>
        <v>0.6599999999999999</v>
      </c>
      <c r="AF259" s="40">
        <f t="shared" si="69"/>
        <v>0.8099999999999999</v>
      </c>
      <c r="AG259" s="40">
        <f t="shared" si="69"/>
        <v>0.79</v>
      </c>
      <c r="AH259" s="40">
        <f t="shared" si="69"/>
        <v>0.8799999999999999</v>
      </c>
      <c r="AI259" s="40">
        <f t="shared" si="69"/>
        <v>0.78</v>
      </c>
      <c r="AJ259" s="40">
        <f t="shared" si="69"/>
        <v>0.6799999999999999</v>
      </c>
      <c r="AK259" s="40">
        <f t="shared" si="69"/>
        <v>0.74</v>
      </c>
      <c r="AL259" s="40">
        <f t="shared" si="69"/>
        <v>0.7</v>
      </c>
      <c r="AM259" s="40">
        <f t="shared" si="69"/>
        <v>0.6900000000000001</v>
      </c>
      <c r="AN259" s="40">
        <f t="shared" si="69"/>
        <v>0.63</v>
      </c>
      <c r="AO259" s="36">
        <f t="shared" si="69"/>
        <v>1.3399999999999999</v>
      </c>
      <c r="AP259" s="35">
        <f t="shared" si="69"/>
        <v>0.82</v>
      </c>
      <c r="AQ259" s="35">
        <f t="shared" si="69"/>
        <v>0.7</v>
      </c>
      <c r="AR259" s="35">
        <f t="shared" si="69"/>
        <v>0.86</v>
      </c>
      <c r="AS259" s="35">
        <f t="shared" si="69"/>
        <v>1.0899999999999999</v>
      </c>
      <c r="AT259" s="35">
        <f t="shared" si="69"/>
        <v>0.94</v>
      </c>
      <c r="AU259" s="35">
        <f t="shared" si="69"/>
        <v>0.86</v>
      </c>
      <c r="AV259" s="35">
        <f t="shared" si="69"/>
        <v>0.86</v>
      </c>
      <c r="AW259" s="35">
        <f t="shared" si="69"/>
        <v>0.9</v>
      </c>
      <c r="AX259" s="35">
        <f t="shared" si="69"/>
        <v>0.82</v>
      </c>
      <c r="AY259" s="35">
        <f t="shared" si="69"/>
        <v>1.21</v>
      </c>
      <c r="AZ259" s="35">
        <f t="shared" si="69"/>
        <v>1.21</v>
      </c>
      <c r="BA259" s="35">
        <f t="shared" si="69"/>
        <v>1.02</v>
      </c>
      <c r="BB259" s="35">
        <f t="shared" si="69"/>
        <v>0.66</v>
      </c>
      <c r="BC259" s="35">
        <f t="shared" si="69"/>
        <v>0</v>
      </c>
      <c r="BD259" s="35">
        <f t="shared" si="69"/>
        <v>0</v>
      </c>
      <c r="BE259" s="29"/>
    </row>
    <row r="260" spans="2:57" s="26" customFormat="1" ht="12">
      <c r="B260" s="45"/>
      <c r="C260" s="45"/>
      <c r="D260" s="45"/>
      <c r="E260" s="45"/>
      <c r="F260" s="45"/>
      <c r="G260" s="46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  <c r="AN260" s="40"/>
      <c r="AO260" s="40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  <c r="BE260" s="29"/>
    </row>
    <row r="261" spans="2:57" s="26" customFormat="1" ht="11.25" customHeight="1">
      <c r="B261" s="43" t="s">
        <v>222</v>
      </c>
      <c r="C261" s="43" t="s">
        <v>223</v>
      </c>
      <c r="D261" s="43" t="s">
        <v>105</v>
      </c>
      <c r="E261" s="43" t="s">
        <v>291</v>
      </c>
      <c r="F261" s="43" t="s">
        <v>142</v>
      </c>
      <c r="G261" s="43" t="s">
        <v>290</v>
      </c>
      <c r="H261" s="38">
        <f t="shared" si="67"/>
        <v>2.106822977725674</v>
      </c>
      <c r="I261" s="41">
        <v>0.19357561547479485</v>
      </c>
      <c r="J261" s="41">
        <v>0.19357561547479485</v>
      </c>
      <c r="K261" s="41">
        <v>0.29711606096131304</v>
      </c>
      <c r="L261" s="41">
        <v>0.2836107854630715</v>
      </c>
      <c r="M261" s="41">
        <v>0.2836107854630715</v>
      </c>
      <c r="N261" s="41">
        <v>0.29711606096131304</v>
      </c>
      <c r="O261" s="41">
        <v>0.2836107854630715</v>
      </c>
      <c r="P261" s="41">
        <v>0.2746072684642439</v>
      </c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40"/>
      <c r="AK261" s="40"/>
      <c r="AL261" s="40"/>
      <c r="AM261" s="40"/>
      <c r="AN261" s="40"/>
      <c r="AO261" s="40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  <c r="BE261" s="29"/>
    </row>
    <row r="262" spans="2:57" s="26" customFormat="1" ht="11.25" customHeight="1">
      <c r="B262" s="43" t="s">
        <v>222</v>
      </c>
      <c r="C262" s="43" t="s">
        <v>223</v>
      </c>
      <c r="D262" s="43" t="s">
        <v>105</v>
      </c>
      <c r="E262" s="43" t="s">
        <v>292</v>
      </c>
      <c r="F262" s="43" t="s">
        <v>142</v>
      </c>
      <c r="G262" s="43" t="s">
        <v>290</v>
      </c>
      <c r="H262" s="38">
        <f t="shared" si="67"/>
        <v>2.106822977725674</v>
      </c>
      <c r="I262" s="41">
        <v>0.19357561547479485</v>
      </c>
      <c r="J262" s="41">
        <v>0.19357561547479485</v>
      </c>
      <c r="K262" s="41">
        <v>0.29711606096131304</v>
      </c>
      <c r="L262" s="41">
        <v>0.2836107854630715</v>
      </c>
      <c r="M262" s="41">
        <v>0.2836107854630715</v>
      </c>
      <c r="N262" s="41">
        <v>0.29711606096131304</v>
      </c>
      <c r="O262" s="41">
        <v>0.2836107854630715</v>
      </c>
      <c r="P262" s="41">
        <v>0.2746072684642439</v>
      </c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  <c r="AH262" s="40"/>
      <c r="AI262" s="40"/>
      <c r="AJ262" s="40"/>
      <c r="AK262" s="40"/>
      <c r="AL262" s="40"/>
      <c r="AM262" s="40"/>
      <c r="AN262" s="40"/>
      <c r="AO262" s="40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  <c r="BE262" s="29"/>
    </row>
    <row r="263" spans="2:57" s="26" customFormat="1" ht="11.25" customHeight="1">
      <c r="B263" s="43" t="s">
        <v>222</v>
      </c>
      <c r="C263" s="43" t="s">
        <v>223</v>
      </c>
      <c r="D263" s="43" t="s">
        <v>105</v>
      </c>
      <c r="E263" s="43" t="s">
        <v>293</v>
      </c>
      <c r="F263" s="43" t="s">
        <v>142</v>
      </c>
      <c r="G263" s="43" t="s">
        <v>295</v>
      </c>
      <c r="H263" s="38">
        <f t="shared" si="67"/>
        <v>0.9217350527549824</v>
      </c>
      <c r="I263" s="41">
        <v>0.08468933177022274</v>
      </c>
      <c r="J263" s="41">
        <v>0.08468933177022274</v>
      </c>
      <c r="K263" s="41">
        <v>0.12998827667057444</v>
      </c>
      <c r="L263" s="41">
        <v>0.12407971864009378</v>
      </c>
      <c r="M263" s="41">
        <v>0.12407971864009378</v>
      </c>
      <c r="N263" s="41">
        <v>0.12998827667057444</v>
      </c>
      <c r="O263" s="41">
        <v>0.12407971864009378</v>
      </c>
      <c r="P263" s="41">
        <v>0.12014067995310668</v>
      </c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40"/>
      <c r="AK263" s="40"/>
      <c r="AL263" s="40"/>
      <c r="AM263" s="40"/>
      <c r="AN263" s="40"/>
      <c r="AO263" s="40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  <c r="BE263" s="29"/>
    </row>
    <row r="264" spans="2:57" s="26" customFormat="1" ht="11.25" customHeight="1">
      <c r="B264" s="43"/>
      <c r="C264" s="43"/>
      <c r="D264" s="43"/>
      <c r="E264" s="43"/>
      <c r="F264" s="43"/>
      <c r="G264" s="43"/>
      <c r="H264" s="42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  <c r="AJ264" s="40"/>
      <c r="AK264" s="40"/>
      <c r="AL264" s="40"/>
      <c r="AM264" s="40"/>
      <c r="AN264" s="40"/>
      <c r="AO264" s="40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  <c r="BE264" s="29"/>
    </row>
    <row r="265" spans="2:57" s="26" customFormat="1" ht="12" customHeight="1">
      <c r="B265" s="45"/>
      <c r="C265" s="45"/>
      <c r="D265" s="45"/>
      <c r="E265" s="45"/>
      <c r="F265" s="45"/>
      <c r="G265" s="46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  <c r="AK265" s="40"/>
      <c r="AL265" s="40"/>
      <c r="AM265" s="40"/>
      <c r="AN265" s="40"/>
      <c r="AO265" s="40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5"/>
      <c r="BB265" s="35"/>
      <c r="BC265" s="35"/>
      <c r="BD265" s="35"/>
      <c r="BE265" s="29"/>
    </row>
    <row r="266" spans="2:12" ht="11.25" customHeight="1">
      <c r="B266" s="43" t="s">
        <v>222</v>
      </c>
      <c r="C266" s="43" t="s">
        <v>223</v>
      </c>
      <c r="D266" s="43" t="s">
        <v>105</v>
      </c>
      <c r="E266" s="43" t="s">
        <v>143</v>
      </c>
      <c r="F266" s="43" t="s">
        <v>144</v>
      </c>
      <c r="G266" s="43" t="s">
        <v>28</v>
      </c>
      <c r="H266" s="1">
        <f t="shared" si="67"/>
        <v>1.45</v>
      </c>
      <c r="I266" s="1">
        <v>0.45</v>
      </c>
      <c r="J266" s="1">
        <v>0.52</v>
      </c>
      <c r="K266" s="1">
        <v>0.33</v>
      </c>
      <c r="L266" s="1">
        <v>0.15</v>
      </c>
    </row>
    <row r="267" spans="2:57" s="59" customFormat="1" ht="11.25" customHeight="1">
      <c r="B267" s="60" t="s">
        <v>222</v>
      </c>
      <c r="C267" s="60" t="s">
        <v>223</v>
      </c>
      <c r="D267" s="60" t="s">
        <v>105</v>
      </c>
      <c r="E267" s="60" t="s">
        <v>143</v>
      </c>
      <c r="F267" s="60" t="s">
        <v>144</v>
      </c>
      <c r="G267" s="60" t="s">
        <v>290</v>
      </c>
      <c r="I267" s="59">
        <v>0.2</v>
      </c>
      <c r="J267" s="59">
        <v>0.2</v>
      </c>
      <c r="K267" s="59">
        <v>0.2</v>
      </c>
      <c r="L267" s="59">
        <v>0.2</v>
      </c>
      <c r="M267" s="59">
        <v>0.2</v>
      </c>
      <c r="N267" s="59">
        <v>0.2</v>
      </c>
      <c r="O267" s="59">
        <v>0.2</v>
      </c>
      <c r="P267" s="59">
        <v>0.2</v>
      </c>
      <c r="Q267" s="59">
        <v>0.2</v>
      </c>
      <c r="BE267" s="61"/>
    </row>
    <row r="268" spans="2:57" s="62" customFormat="1" ht="12" customHeight="1">
      <c r="B268" s="63"/>
      <c r="C268" s="63"/>
      <c r="D268" s="63"/>
      <c r="E268" s="63"/>
      <c r="F268" s="63"/>
      <c r="G268" s="64" t="str">
        <f>+E267&amp;B267&amp;C267</f>
        <v>FREUDENBERG subtotal =</v>
      </c>
      <c r="I268" s="62">
        <f>SUM(I266:I267)</f>
        <v>0.65</v>
      </c>
      <c r="J268" s="62">
        <f aca="true" t="shared" si="70" ref="J268:Q268">SUM(J266:J267)</f>
        <v>0.72</v>
      </c>
      <c r="K268" s="62">
        <f t="shared" si="70"/>
        <v>0.53</v>
      </c>
      <c r="L268" s="62">
        <f t="shared" si="70"/>
        <v>0.35</v>
      </c>
      <c r="M268" s="62">
        <f t="shared" si="70"/>
        <v>0.2</v>
      </c>
      <c r="N268" s="62">
        <f t="shared" si="70"/>
        <v>0.2</v>
      </c>
      <c r="O268" s="62">
        <f t="shared" si="70"/>
        <v>0.2</v>
      </c>
      <c r="P268" s="62">
        <f t="shared" si="70"/>
        <v>0.2</v>
      </c>
      <c r="Q268" s="62">
        <f t="shared" si="70"/>
        <v>0.2</v>
      </c>
      <c r="BE268" s="65"/>
    </row>
    <row r="269" spans="2:7" ht="11.25" customHeight="1">
      <c r="B269" s="43"/>
      <c r="C269" s="43"/>
      <c r="D269" s="43"/>
      <c r="E269" s="43"/>
      <c r="F269" s="43"/>
      <c r="G269" s="43"/>
    </row>
    <row r="270" spans="2:42" ht="11.25" customHeight="1">
      <c r="B270" s="43" t="s">
        <v>222</v>
      </c>
      <c r="C270" s="43" t="s">
        <v>223</v>
      </c>
      <c r="D270" s="43" t="s">
        <v>105</v>
      </c>
      <c r="E270" s="43" t="s">
        <v>147</v>
      </c>
      <c r="F270" s="43" t="s">
        <v>148</v>
      </c>
      <c r="G270" s="43" t="s">
        <v>49</v>
      </c>
      <c r="H270" s="1">
        <f t="shared" si="67"/>
        <v>0.18</v>
      </c>
      <c r="AG270" s="1">
        <v>0.01</v>
      </c>
      <c r="AH270" s="1">
        <v>0.02</v>
      </c>
      <c r="AI270" s="1">
        <v>0.02</v>
      </c>
      <c r="AJ270" s="1">
        <v>0.02</v>
      </c>
      <c r="AK270" s="1">
        <v>0.02</v>
      </c>
      <c r="AL270" s="1">
        <v>0.02</v>
      </c>
      <c r="AM270" s="1">
        <v>0.02</v>
      </c>
      <c r="AN270" s="1">
        <v>0.02</v>
      </c>
      <c r="AO270" s="1">
        <v>0.02</v>
      </c>
      <c r="AP270" s="1">
        <v>0.01</v>
      </c>
    </row>
    <row r="271" spans="2:49" ht="11.25" customHeight="1">
      <c r="B271" s="43" t="s">
        <v>222</v>
      </c>
      <c r="C271" s="43" t="s">
        <v>223</v>
      </c>
      <c r="D271" s="43" t="s">
        <v>105</v>
      </c>
      <c r="E271" s="43" t="s">
        <v>147</v>
      </c>
      <c r="F271" s="43" t="s">
        <v>148</v>
      </c>
      <c r="G271" s="43" t="s">
        <v>33</v>
      </c>
      <c r="H271" s="1">
        <f t="shared" si="67"/>
        <v>0.55</v>
      </c>
      <c r="U271" s="1">
        <v>0.04</v>
      </c>
      <c r="V271" s="1">
        <v>0.05</v>
      </c>
      <c r="W271" s="1">
        <v>0.05</v>
      </c>
      <c r="X271" s="1">
        <v>0.04</v>
      </c>
      <c r="Y271" s="1">
        <v>0.05</v>
      </c>
      <c r="Z271" s="1">
        <v>0.05</v>
      </c>
      <c r="AA271" s="1">
        <v>0</v>
      </c>
      <c r="AT271" s="1">
        <v>0.05</v>
      </c>
      <c r="AU271" s="1">
        <v>0.09</v>
      </c>
      <c r="AV271" s="1">
        <v>0.09</v>
      </c>
      <c r="AW271" s="1">
        <v>0.04</v>
      </c>
    </row>
    <row r="272" spans="2:35" ht="11.25" customHeight="1">
      <c r="B272" s="43" t="s">
        <v>222</v>
      </c>
      <c r="C272" s="43" t="s">
        <v>223</v>
      </c>
      <c r="D272" s="43" t="s">
        <v>105</v>
      </c>
      <c r="E272" s="43" t="s">
        <v>147</v>
      </c>
      <c r="F272" s="43" t="s">
        <v>148</v>
      </c>
      <c r="G272" s="43" t="s">
        <v>23</v>
      </c>
      <c r="H272" s="1">
        <f t="shared" si="67"/>
        <v>11.570000000000004</v>
      </c>
      <c r="I272" s="1">
        <v>0.89</v>
      </c>
      <c r="J272" s="1">
        <v>0.89</v>
      </c>
      <c r="K272" s="1">
        <v>0.89</v>
      </c>
      <c r="L272" s="1">
        <v>0.89</v>
      </c>
      <c r="M272" s="1">
        <v>0.89</v>
      </c>
      <c r="N272" s="1">
        <v>0.89</v>
      </c>
      <c r="O272" s="1">
        <v>0.89</v>
      </c>
      <c r="P272" s="1">
        <v>0.89</v>
      </c>
      <c r="Q272" s="1">
        <v>0.89</v>
      </c>
      <c r="R272" s="1">
        <v>0.64</v>
      </c>
      <c r="S272" s="1">
        <v>0.6</v>
      </c>
      <c r="T272" s="1">
        <v>0.6</v>
      </c>
      <c r="U272" s="1">
        <v>0.51</v>
      </c>
      <c r="V272" s="1">
        <v>0.48</v>
      </c>
      <c r="W272" s="1">
        <v>0.06</v>
      </c>
      <c r="X272" s="1">
        <v>0.06</v>
      </c>
      <c r="Y272" s="1">
        <v>0.06</v>
      </c>
      <c r="Z272" s="1">
        <v>0.06</v>
      </c>
      <c r="AA272" s="1">
        <v>0.06</v>
      </c>
      <c r="AB272" s="1">
        <v>0.06</v>
      </c>
      <c r="AC272" s="1">
        <v>0.06</v>
      </c>
      <c r="AD272" s="1">
        <v>0.05</v>
      </c>
      <c r="AE272" s="1">
        <v>0.04</v>
      </c>
      <c r="AF272" s="1">
        <v>0.06</v>
      </c>
      <c r="AG272" s="1">
        <v>0.06</v>
      </c>
      <c r="AH272" s="1">
        <v>0.06</v>
      </c>
      <c r="AI272" s="1">
        <v>0.04</v>
      </c>
    </row>
    <row r="273" spans="2:57" s="26" customFormat="1" ht="12" customHeight="1">
      <c r="B273" s="45"/>
      <c r="C273" s="45"/>
      <c r="D273" s="45"/>
      <c r="E273" s="45"/>
      <c r="F273" s="45"/>
      <c r="G273" s="46" t="str">
        <f>+E272&amp;B272&amp;C272</f>
        <v>GORANSON    subtotal =</v>
      </c>
      <c r="I273" s="35">
        <f>SUM(I270:I272)</f>
        <v>0.89</v>
      </c>
      <c r="J273" s="35">
        <f aca="true" t="shared" si="71" ref="J273:BD273">SUM(J270:J272)</f>
        <v>0.89</v>
      </c>
      <c r="K273" s="35">
        <f t="shared" si="71"/>
        <v>0.89</v>
      </c>
      <c r="L273" s="35">
        <f t="shared" si="71"/>
        <v>0.89</v>
      </c>
      <c r="M273" s="40">
        <f t="shared" si="71"/>
        <v>0.89</v>
      </c>
      <c r="N273" s="40">
        <f t="shared" si="71"/>
        <v>0.89</v>
      </c>
      <c r="O273" s="40">
        <f t="shared" si="71"/>
        <v>0.89</v>
      </c>
      <c r="P273" s="35">
        <f t="shared" si="71"/>
        <v>0.89</v>
      </c>
      <c r="Q273" s="35">
        <f t="shared" si="71"/>
        <v>0.89</v>
      </c>
      <c r="R273" s="35">
        <f t="shared" si="71"/>
        <v>0.64</v>
      </c>
      <c r="S273" s="35">
        <f t="shared" si="71"/>
        <v>0.6</v>
      </c>
      <c r="T273" s="35">
        <f t="shared" si="71"/>
        <v>0.6</v>
      </c>
      <c r="U273" s="35">
        <f t="shared" si="71"/>
        <v>0.55</v>
      </c>
      <c r="V273" s="35">
        <f t="shared" si="71"/>
        <v>0.53</v>
      </c>
      <c r="W273" s="35">
        <f t="shared" si="71"/>
        <v>0.11</v>
      </c>
      <c r="X273" s="35">
        <f t="shared" si="71"/>
        <v>0.1</v>
      </c>
      <c r="Y273" s="35">
        <f t="shared" si="71"/>
        <v>0.11</v>
      </c>
      <c r="Z273" s="35">
        <f t="shared" si="71"/>
        <v>0.11</v>
      </c>
      <c r="AA273" s="35">
        <f t="shared" si="71"/>
        <v>0.06</v>
      </c>
      <c r="AB273" s="35">
        <f t="shared" si="71"/>
        <v>0.06</v>
      </c>
      <c r="AC273" s="35">
        <f t="shared" si="71"/>
        <v>0.06</v>
      </c>
      <c r="AD273" s="35">
        <f t="shared" si="71"/>
        <v>0.05</v>
      </c>
      <c r="AE273" s="35">
        <f t="shared" si="71"/>
        <v>0.04</v>
      </c>
      <c r="AF273" s="35">
        <f t="shared" si="71"/>
        <v>0.06</v>
      </c>
      <c r="AG273" s="35">
        <f t="shared" si="71"/>
        <v>0.06999999999999999</v>
      </c>
      <c r="AH273" s="35">
        <f t="shared" si="71"/>
        <v>0.08</v>
      </c>
      <c r="AI273" s="35">
        <f t="shared" si="71"/>
        <v>0.06</v>
      </c>
      <c r="AJ273" s="35">
        <f t="shared" si="71"/>
        <v>0.02</v>
      </c>
      <c r="AK273" s="35">
        <f t="shared" si="71"/>
        <v>0.02</v>
      </c>
      <c r="AL273" s="35">
        <f t="shared" si="71"/>
        <v>0.02</v>
      </c>
      <c r="AM273" s="35">
        <f t="shared" si="71"/>
        <v>0.02</v>
      </c>
      <c r="AN273" s="35">
        <f t="shared" si="71"/>
        <v>0.02</v>
      </c>
      <c r="AO273" s="35">
        <f t="shared" si="71"/>
        <v>0.02</v>
      </c>
      <c r="AP273" s="35">
        <f t="shared" si="71"/>
        <v>0.01</v>
      </c>
      <c r="AQ273" s="35">
        <f t="shared" si="71"/>
        <v>0</v>
      </c>
      <c r="AR273" s="35">
        <f t="shared" si="71"/>
        <v>0</v>
      </c>
      <c r="AS273" s="35">
        <f t="shared" si="71"/>
        <v>0</v>
      </c>
      <c r="AT273" s="35">
        <f t="shared" si="71"/>
        <v>0.05</v>
      </c>
      <c r="AU273" s="35">
        <f t="shared" si="71"/>
        <v>0.09</v>
      </c>
      <c r="AV273" s="35">
        <f t="shared" si="71"/>
        <v>0.09</v>
      </c>
      <c r="AW273" s="35">
        <f t="shared" si="71"/>
        <v>0.04</v>
      </c>
      <c r="AX273" s="35">
        <f t="shared" si="71"/>
        <v>0</v>
      </c>
      <c r="AY273" s="35">
        <f t="shared" si="71"/>
        <v>0</v>
      </c>
      <c r="AZ273" s="35">
        <f t="shared" si="71"/>
        <v>0</v>
      </c>
      <c r="BA273" s="35">
        <f t="shared" si="71"/>
        <v>0</v>
      </c>
      <c r="BB273" s="35">
        <f t="shared" si="71"/>
        <v>0</v>
      </c>
      <c r="BC273" s="35">
        <f t="shared" si="71"/>
        <v>0</v>
      </c>
      <c r="BD273" s="35">
        <f t="shared" si="71"/>
        <v>0</v>
      </c>
      <c r="BE273" s="29"/>
    </row>
    <row r="274" spans="2:57" s="26" customFormat="1" ht="12" customHeight="1">
      <c r="B274" s="45"/>
      <c r="C274" s="45"/>
      <c r="D274" s="45"/>
      <c r="E274" s="45"/>
      <c r="F274" s="45"/>
      <c r="G274" s="46"/>
      <c r="I274" s="35"/>
      <c r="J274" s="35"/>
      <c r="K274" s="35"/>
      <c r="L274" s="35"/>
      <c r="M274" s="40"/>
      <c r="N274" s="40"/>
      <c r="O274" s="40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5"/>
      <c r="BB274" s="35"/>
      <c r="BC274" s="35"/>
      <c r="BD274" s="35"/>
      <c r="BE274" s="29"/>
    </row>
    <row r="275" spans="2:55" ht="11.25" customHeight="1">
      <c r="B275" s="43" t="s">
        <v>222</v>
      </c>
      <c r="C275" s="43" t="s">
        <v>223</v>
      </c>
      <c r="D275" s="43" t="s">
        <v>105</v>
      </c>
      <c r="E275" s="43" t="s">
        <v>149</v>
      </c>
      <c r="F275" s="43" t="s">
        <v>150</v>
      </c>
      <c r="G275" s="43" t="s">
        <v>0</v>
      </c>
      <c r="H275" s="1">
        <f t="shared" si="67"/>
        <v>10.419999999999993</v>
      </c>
      <c r="I275" s="1">
        <v>0.44</v>
      </c>
      <c r="J275" s="1">
        <v>0.44</v>
      </c>
      <c r="K275" s="1">
        <v>0.47</v>
      </c>
      <c r="L275" s="1">
        <v>0.44</v>
      </c>
      <c r="M275" s="1">
        <v>0.44</v>
      </c>
      <c r="N275" s="1">
        <v>0.47</v>
      </c>
      <c r="O275" s="1">
        <v>0.44</v>
      </c>
      <c r="P275" s="1">
        <v>0.42</v>
      </c>
      <c r="Q275" s="1">
        <v>0.28</v>
      </c>
      <c r="R275" s="1">
        <v>0.22</v>
      </c>
      <c r="S275" s="1">
        <v>0.21</v>
      </c>
      <c r="T275" s="1">
        <v>0.26</v>
      </c>
      <c r="U275" s="1">
        <v>0.24</v>
      </c>
      <c r="V275" s="1">
        <v>0.27</v>
      </c>
      <c r="W275" s="1">
        <v>0.27</v>
      </c>
      <c r="X275" s="1">
        <v>0.24</v>
      </c>
      <c r="Y275" s="1">
        <v>0.27</v>
      </c>
      <c r="Z275" s="1">
        <v>0.27</v>
      </c>
      <c r="AA275" s="1">
        <v>0.26</v>
      </c>
      <c r="AB275" s="1">
        <v>0.23</v>
      </c>
      <c r="AC275" s="1">
        <v>0.21</v>
      </c>
      <c r="AD275" s="1">
        <v>0.19</v>
      </c>
      <c r="AE275" s="1">
        <v>0.16</v>
      </c>
      <c r="AF275" s="1">
        <v>0.2</v>
      </c>
      <c r="AG275" s="1">
        <v>0.2</v>
      </c>
      <c r="AH275" s="1">
        <v>0.22</v>
      </c>
      <c r="AI275" s="1">
        <v>0.21</v>
      </c>
      <c r="AJ275" s="1">
        <v>0.2</v>
      </c>
      <c r="AK275" s="1">
        <v>0.21</v>
      </c>
      <c r="AL275" s="1">
        <v>0.2</v>
      </c>
      <c r="AM275" s="1">
        <v>0.21</v>
      </c>
      <c r="AN275" s="1">
        <v>0.19</v>
      </c>
      <c r="AO275" s="1">
        <v>0.1</v>
      </c>
      <c r="AP275" s="1">
        <v>0.1</v>
      </c>
      <c r="AQ275" s="1">
        <v>0.08</v>
      </c>
      <c r="AR275" s="1">
        <v>0.1</v>
      </c>
      <c r="AS275" s="1">
        <v>0.1</v>
      </c>
      <c r="AT275" s="1">
        <v>0.11</v>
      </c>
      <c r="AU275" s="1">
        <v>0.1</v>
      </c>
      <c r="AV275" s="1">
        <v>0.1</v>
      </c>
      <c r="AW275" s="1">
        <v>0.11</v>
      </c>
      <c r="AX275" s="1">
        <v>0.1</v>
      </c>
      <c r="AY275" s="1">
        <v>0.11</v>
      </c>
      <c r="AZ275" s="1">
        <v>0.09</v>
      </c>
      <c r="BA275" s="1">
        <v>0.1</v>
      </c>
      <c r="BB275" s="1">
        <v>0.1</v>
      </c>
      <c r="BC275" s="1">
        <v>0.04</v>
      </c>
    </row>
    <row r="276" spans="2:28" ht="11.25" customHeight="1">
      <c r="B276" s="43" t="s">
        <v>222</v>
      </c>
      <c r="C276" s="43" t="s">
        <v>223</v>
      </c>
      <c r="D276" s="43" t="s">
        <v>105</v>
      </c>
      <c r="E276" s="43" t="s">
        <v>155</v>
      </c>
      <c r="F276" s="43" t="s">
        <v>156</v>
      </c>
      <c r="G276" s="43" t="s">
        <v>0</v>
      </c>
      <c r="H276" s="1">
        <f t="shared" si="67"/>
        <v>2.080000000000001</v>
      </c>
      <c r="I276" s="1">
        <v>0.11</v>
      </c>
      <c r="J276" s="1">
        <v>0.11</v>
      </c>
      <c r="K276" s="1">
        <v>0.11</v>
      </c>
      <c r="L276" s="1">
        <v>0.11</v>
      </c>
      <c r="M276" s="1">
        <v>0.11</v>
      </c>
      <c r="N276" s="1">
        <v>0.11</v>
      </c>
      <c r="O276" s="1">
        <v>0.11</v>
      </c>
      <c r="P276" s="1">
        <v>0.1</v>
      </c>
      <c r="Q276" s="1">
        <v>0.11</v>
      </c>
      <c r="R276" s="1">
        <v>0.09</v>
      </c>
      <c r="S276" s="1">
        <v>0.08</v>
      </c>
      <c r="T276" s="1">
        <v>0.1</v>
      </c>
      <c r="U276" s="1">
        <v>0.1</v>
      </c>
      <c r="V276" s="1">
        <v>0.11</v>
      </c>
      <c r="W276" s="1">
        <v>0.11</v>
      </c>
      <c r="X276" s="1">
        <v>0.1</v>
      </c>
      <c r="Y276" s="1">
        <v>0.11</v>
      </c>
      <c r="Z276" s="1">
        <v>0.11</v>
      </c>
      <c r="AA276" s="1">
        <v>0.1</v>
      </c>
      <c r="AB276" s="1">
        <v>0.09</v>
      </c>
    </row>
    <row r="277" spans="2:22" ht="11.25" customHeight="1">
      <c r="B277" s="43" t="s">
        <v>222</v>
      </c>
      <c r="C277" s="43" t="s">
        <v>223</v>
      </c>
      <c r="D277" s="43" t="s">
        <v>105</v>
      </c>
      <c r="E277" s="43" t="s">
        <v>157</v>
      </c>
      <c r="F277" s="43" t="s">
        <v>158</v>
      </c>
      <c r="G277" s="43" t="s">
        <v>23</v>
      </c>
      <c r="H277" s="1">
        <f t="shared" si="67"/>
        <v>5.499999999999999</v>
      </c>
      <c r="I277" s="1">
        <v>0.36</v>
      </c>
      <c r="J277" s="1">
        <v>0.36</v>
      </c>
      <c r="K277" s="1">
        <v>0.37</v>
      </c>
      <c r="L277" s="1">
        <v>0.36</v>
      </c>
      <c r="M277" s="1">
        <v>0.36</v>
      </c>
      <c r="N277" s="1">
        <v>0.37</v>
      </c>
      <c r="O277" s="1">
        <v>0.26</v>
      </c>
      <c r="P277" s="1">
        <v>0.46</v>
      </c>
      <c r="Q277" s="1">
        <v>0.51</v>
      </c>
      <c r="R277" s="1">
        <v>0.4</v>
      </c>
      <c r="S277" s="1">
        <v>0.37</v>
      </c>
      <c r="T277" s="1">
        <v>0.46</v>
      </c>
      <c r="U277" s="1">
        <v>0.44</v>
      </c>
      <c r="V277" s="1">
        <v>0.42</v>
      </c>
    </row>
    <row r="278" spans="2:17" ht="11.25" customHeight="1">
      <c r="B278" s="43" t="s">
        <v>222</v>
      </c>
      <c r="C278" s="43" t="s">
        <v>223</v>
      </c>
      <c r="D278" s="43" t="s">
        <v>105</v>
      </c>
      <c r="E278" s="43" t="s">
        <v>288</v>
      </c>
      <c r="F278" s="43"/>
      <c r="G278" s="43" t="s">
        <v>289</v>
      </c>
      <c r="I278" s="38">
        <v>1</v>
      </c>
      <c r="J278" s="38">
        <v>1</v>
      </c>
      <c r="K278" s="38">
        <v>1</v>
      </c>
      <c r="L278" s="38">
        <v>1</v>
      </c>
      <c r="M278" s="38">
        <v>1</v>
      </c>
      <c r="N278" s="38">
        <v>1</v>
      </c>
      <c r="O278" s="38">
        <v>1</v>
      </c>
      <c r="P278" s="38">
        <v>1</v>
      </c>
      <c r="Q278" s="38">
        <v>1</v>
      </c>
    </row>
    <row r="279" spans="2:17" ht="11.25" customHeight="1">
      <c r="B279" s="44"/>
      <c r="C279" s="44"/>
      <c r="D279" s="44"/>
      <c r="E279" s="44"/>
      <c r="F279" s="44"/>
      <c r="G279" s="44"/>
      <c r="H279" s="37"/>
      <c r="I279" s="39"/>
      <c r="J279" s="39"/>
      <c r="K279" s="39"/>
      <c r="L279" s="39"/>
      <c r="M279" s="39"/>
      <c r="N279" s="39"/>
      <c r="O279" s="39"/>
      <c r="P279" s="39"/>
      <c r="Q279" s="39"/>
    </row>
    <row r="280" spans="2:57" s="59" customFormat="1" ht="11.25" customHeight="1">
      <c r="B280" s="60" t="s">
        <v>222</v>
      </c>
      <c r="C280" s="60" t="s">
        <v>223</v>
      </c>
      <c r="D280" s="60" t="s">
        <v>105</v>
      </c>
      <c r="E280" s="60" t="s">
        <v>170</v>
      </c>
      <c r="F280" s="60" t="s">
        <v>171</v>
      </c>
      <c r="G280" s="60" t="s">
        <v>28</v>
      </c>
      <c r="H280" s="59">
        <f>SUM(I280:BC280)</f>
        <v>0.5700000000000001</v>
      </c>
      <c r="I280" s="59">
        <v>0.08</v>
      </c>
      <c r="J280" s="59">
        <v>0.17</v>
      </c>
      <c r="K280" s="59">
        <v>0.17</v>
      </c>
      <c r="L280" s="59">
        <v>0.15</v>
      </c>
      <c r="BE280" s="61"/>
    </row>
    <row r="281" spans="2:57" s="59" customFormat="1" ht="11.25" customHeight="1">
      <c r="B281" s="60" t="s">
        <v>222</v>
      </c>
      <c r="C281" s="60" t="s">
        <v>223</v>
      </c>
      <c r="D281" s="60" t="s">
        <v>105</v>
      </c>
      <c r="E281" s="60" t="s">
        <v>170</v>
      </c>
      <c r="F281" s="60"/>
      <c r="G281" s="60" t="s">
        <v>289</v>
      </c>
      <c r="I281" s="59">
        <v>0.2</v>
      </c>
      <c r="J281" s="59">
        <v>0.2</v>
      </c>
      <c r="K281" s="59">
        <v>0.5</v>
      </c>
      <c r="L281" s="59">
        <v>0.75</v>
      </c>
      <c r="M281" s="59">
        <v>0.75</v>
      </c>
      <c r="N281" s="59">
        <v>0.75</v>
      </c>
      <c r="O281" s="59">
        <v>0.3</v>
      </c>
      <c r="P281" s="59">
        <v>0.5</v>
      </c>
      <c r="Q281" s="66"/>
      <c r="BE281" s="61"/>
    </row>
    <row r="282" spans="2:57" s="59" customFormat="1" ht="11.25" customHeight="1">
      <c r="B282" s="60" t="s">
        <v>222</v>
      </c>
      <c r="C282" s="60" t="s">
        <v>223</v>
      </c>
      <c r="D282" s="60" t="s">
        <v>105</v>
      </c>
      <c r="E282" s="60" t="s">
        <v>170</v>
      </c>
      <c r="F282" s="60" t="s">
        <v>124</v>
      </c>
      <c r="G282" s="60" t="s">
        <v>17</v>
      </c>
      <c r="L282" s="59">
        <v>0.35</v>
      </c>
      <c r="M282" s="59">
        <v>0.35</v>
      </c>
      <c r="N282" s="59">
        <v>0.35</v>
      </c>
      <c r="O282" s="59">
        <v>0.35</v>
      </c>
      <c r="Q282" s="66"/>
      <c r="BE282" s="61"/>
    </row>
    <row r="283" spans="2:57" s="62" customFormat="1" ht="12" customHeight="1">
      <c r="B283" s="63"/>
      <c r="C283" s="63"/>
      <c r="D283" s="63"/>
      <c r="E283" s="63"/>
      <c r="F283" s="63"/>
      <c r="G283" s="64" t="str">
        <f>+E280&amp;B280&amp;C280</f>
        <v>LOVETT      subtotal =</v>
      </c>
      <c r="I283" s="67">
        <f>SUM(I280:I282)</f>
        <v>0.28</v>
      </c>
      <c r="J283" s="67">
        <f aca="true" t="shared" si="72" ref="J283:P283">SUM(J280:J282)</f>
        <v>0.37</v>
      </c>
      <c r="K283" s="67">
        <f t="shared" si="72"/>
        <v>0.67</v>
      </c>
      <c r="L283" s="68">
        <f t="shared" si="72"/>
        <v>1.25</v>
      </c>
      <c r="M283" s="67">
        <f t="shared" si="72"/>
        <v>1.1</v>
      </c>
      <c r="N283" s="67">
        <f t="shared" si="72"/>
        <v>1.1</v>
      </c>
      <c r="O283" s="67">
        <f t="shared" si="72"/>
        <v>0.6499999999999999</v>
      </c>
      <c r="P283" s="67">
        <f t="shared" si="72"/>
        <v>0.5</v>
      </c>
      <c r="Q283" s="67"/>
      <c r="BE283" s="65"/>
    </row>
    <row r="284" spans="2:17" ht="11.25">
      <c r="B284" s="43"/>
      <c r="C284" s="43"/>
      <c r="D284" s="43"/>
      <c r="E284" s="43"/>
      <c r="F284" s="43"/>
      <c r="G284" s="43"/>
      <c r="I284" s="38"/>
      <c r="J284" s="38"/>
      <c r="K284" s="38"/>
      <c r="L284" s="38"/>
      <c r="M284" s="38"/>
      <c r="N284" s="38"/>
      <c r="O284" s="38"/>
      <c r="P284" s="38"/>
      <c r="Q284" s="38"/>
    </row>
    <row r="285" spans="2:57" s="59" customFormat="1" ht="11.25">
      <c r="B285" s="60" t="s">
        <v>222</v>
      </c>
      <c r="C285" s="60" t="s">
        <v>223</v>
      </c>
      <c r="D285" s="60" t="s">
        <v>105</v>
      </c>
      <c r="E285" s="60" t="s">
        <v>176</v>
      </c>
      <c r="F285" s="60" t="s">
        <v>177</v>
      </c>
      <c r="G285" s="60" t="s">
        <v>19</v>
      </c>
      <c r="H285" s="59">
        <f>SUM(I285:BC285)</f>
        <v>0.6599999999999999</v>
      </c>
      <c r="AO285" s="59">
        <v>0.24</v>
      </c>
      <c r="AS285" s="59">
        <v>0.13</v>
      </c>
      <c r="AY285" s="59">
        <v>0.13</v>
      </c>
      <c r="AZ285" s="59">
        <v>0.08</v>
      </c>
      <c r="BA285" s="59">
        <v>0.08</v>
      </c>
      <c r="BE285" s="61"/>
    </row>
    <row r="286" spans="2:57" s="59" customFormat="1" ht="11.25">
      <c r="B286" s="60" t="s">
        <v>222</v>
      </c>
      <c r="C286" s="60" t="s">
        <v>223</v>
      </c>
      <c r="D286" s="60" t="s">
        <v>105</v>
      </c>
      <c r="E286" s="60" t="s">
        <v>176</v>
      </c>
      <c r="F286" s="60" t="s">
        <v>142</v>
      </c>
      <c r="G286" s="60" t="s">
        <v>11</v>
      </c>
      <c r="H286" s="59">
        <f>SUM(I286:BC286)</f>
        <v>14.235</v>
      </c>
      <c r="R286" s="66">
        <v>0.545</v>
      </c>
      <c r="S286" s="66">
        <v>0.515</v>
      </c>
      <c r="T286" s="66">
        <v>0.635</v>
      </c>
      <c r="U286" s="66">
        <v>0.605</v>
      </c>
      <c r="V286" s="66">
        <v>0.665</v>
      </c>
      <c r="W286" s="66">
        <v>0.665</v>
      </c>
      <c r="X286" s="66">
        <v>0.605</v>
      </c>
      <c r="Y286" s="66">
        <v>0.665</v>
      </c>
      <c r="Z286" s="66">
        <v>0.665</v>
      </c>
      <c r="AA286" s="66">
        <v>0.635</v>
      </c>
      <c r="AB286" s="66">
        <v>0.595</v>
      </c>
      <c r="AC286" s="66">
        <v>0.66</v>
      </c>
      <c r="AD286" s="66">
        <v>0.57</v>
      </c>
      <c r="AE286" s="66">
        <v>0.48</v>
      </c>
      <c r="AF286" s="66">
        <v>0.6</v>
      </c>
      <c r="AG286" s="66">
        <v>0.6</v>
      </c>
      <c r="AH286" s="66">
        <v>0.69</v>
      </c>
      <c r="AI286" s="66">
        <v>0.66</v>
      </c>
      <c r="AJ286" s="66">
        <v>0.6</v>
      </c>
      <c r="AK286" s="66">
        <v>0.66</v>
      </c>
      <c r="AL286" s="66">
        <v>0.63</v>
      </c>
      <c r="AM286" s="66">
        <v>0.66</v>
      </c>
      <c r="AN286" s="66">
        <v>0.63</v>
      </c>
      <c r="BE286" s="61"/>
    </row>
    <row r="287" spans="2:57" s="59" customFormat="1" ht="11.25">
      <c r="B287" s="60" t="s">
        <v>222</v>
      </c>
      <c r="C287" s="60" t="s">
        <v>223</v>
      </c>
      <c r="D287" s="60" t="s">
        <v>105</v>
      </c>
      <c r="E287" s="60" t="s">
        <v>176</v>
      </c>
      <c r="F287" s="60" t="s">
        <v>177</v>
      </c>
      <c r="G287" s="60" t="s">
        <v>2</v>
      </c>
      <c r="H287" s="59">
        <f>SUM(I287:BC287)</f>
        <v>9.259999999999998</v>
      </c>
      <c r="I287" s="59">
        <v>0.63</v>
      </c>
      <c r="J287" s="59">
        <v>0.25</v>
      </c>
      <c r="K287" s="59">
        <v>0.26</v>
      </c>
      <c r="L287" s="59">
        <v>0.21</v>
      </c>
      <c r="M287" s="59">
        <v>0.21</v>
      </c>
      <c r="N287" s="59">
        <v>0.22</v>
      </c>
      <c r="O287" s="59">
        <v>0.21</v>
      </c>
      <c r="P287" s="59">
        <v>0.19</v>
      </c>
      <c r="Q287" s="59">
        <v>0.21</v>
      </c>
      <c r="R287" s="59">
        <v>0.21</v>
      </c>
      <c r="S287" s="59">
        <v>0.33</v>
      </c>
      <c r="T287" s="59">
        <v>0.36</v>
      </c>
      <c r="U287" s="59">
        <v>0.34</v>
      </c>
      <c r="V287" s="59">
        <v>1.03</v>
      </c>
      <c r="W287" s="59">
        <v>0.56</v>
      </c>
      <c r="X287" s="59">
        <v>0.48</v>
      </c>
      <c r="Y287" s="59">
        <v>0.51</v>
      </c>
      <c r="Z287" s="59">
        <v>0.47</v>
      </c>
      <c r="AA287" s="59">
        <v>0.42</v>
      </c>
      <c r="AB287" s="59">
        <v>0.38</v>
      </c>
      <c r="AC287" s="59">
        <v>0.38</v>
      </c>
      <c r="AD287" s="59">
        <v>0.25</v>
      </c>
      <c r="AE287" s="59">
        <v>0.18</v>
      </c>
      <c r="AF287" s="59">
        <v>0.21</v>
      </c>
      <c r="AG287" s="59">
        <v>0.19</v>
      </c>
      <c r="AH287" s="59">
        <v>0.19</v>
      </c>
      <c r="AI287" s="59">
        <v>0.12</v>
      </c>
      <c r="AJ287" s="59">
        <v>0.08</v>
      </c>
      <c r="AK287" s="59">
        <v>0.08</v>
      </c>
      <c r="AL287" s="59">
        <v>0.07</v>
      </c>
      <c r="AM287" s="59">
        <v>0.03</v>
      </c>
      <c r="BE287" s="61"/>
    </row>
    <row r="288" spans="2:57" s="59" customFormat="1" ht="11.25">
      <c r="B288" s="60" t="s">
        <v>222</v>
      </c>
      <c r="C288" s="60" t="s">
        <v>223</v>
      </c>
      <c r="D288" s="60" t="s">
        <v>105</v>
      </c>
      <c r="E288" s="60" t="s">
        <v>176</v>
      </c>
      <c r="F288" s="60"/>
      <c r="G288" s="60" t="s">
        <v>289</v>
      </c>
      <c r="H288" s="59">
        <f>SUM(I288:BC288)</f>
        <v>6.4</v>
      </c>
      <c r="I288" s="59">
        <v>0.4</v>
      </c>
      <c r="J288" s="59">
        <v>0.75</v>
      </c>
      <c r="K288" s="59">
        <v>0.75</v>
      </c>
      <c r="L288" s="59">
        <v>0.75</v>
      </c>
      <c r="M288" s="59">
        <v>0.75</v>
      </c>
      <c r="N288" s="59">
        <v>0.75</v>
      </c>
      <c r="O288" s="59">
        <v>0.75</v>
      </c>
      <c r="P288" s="59">
        <v>0.75</v>
      </c>
      <c r="Q288" s="59">
        <v>0.75</v>
      </c>
      <c r="BE288" s="61"/>
    </row>
    <row r="289" spans="2:57" s="26" customFormat="1" ht="12">
      <c r="B289" s="45"/>
      <c r="C289" s="45"/>
      <c r="D289" s="45"/>
      <c r="E289" s="45"/>
      <c r="F289" s="45"/>
      <c r="G289" s="46" t="str">
        <f>+E287&amp;B287&amp;C287</f>
        <v>MCGINNIS    subtotal =</v>
      </c>
      <c r="I289" s="35">
        <f>SUM(I286:I288)</f>
        <v>1.03</v>
      </c>
      <c r="J289" s="35">
        <f>SUM(J286:J288)</f>
        <v>1</v>
      </c>
      <c r="K289" s="35">
        <f aca="true" t="shared" si="73" ref="K289:AN289">SUM(K286:K288)</f>
        <v>1.01</v>
      </c>
      <c r="L289" s="35">
        <f t="shared" si="73"/>
        <v>0.96</v>
      </c>
      <c r="M289" s="35">
        <f t="shared" si="73"/>
        <v>0.96</v>
      </c>
      <c r="N289" s="35">
        <f t="shared" si="73"/>
        <v>0.97</v>
      </c>
      <c r="O289" s="35">
        <f t="shared" si="73"/>
        <v>0.96</v>
      </c>
      <c r="P289" s="35">
        <f t="shared" si="73"/>
        <v>0.94</v>
      </c>
      <c r="Q289" s="35">
        <f t="shared" si="73"/>
        <v>0.96</v>
      </c>
      <c r="R289" s="35">
        <f t="shared" si="73"/>
        <v>0.755</v>
      </c>
      <c r="S289" s="35">
        <f t="shared" si="73"/>
        <v>0.845</v>
      </c>
      <c r="T289" s="35">
        <f t="shared" si="73"/>
        <v>0.995</v>
      </c>
      <c r="U289" s="35">
        <f t="shared" si="73"/>
        <v>0.9450000000000001</v>
      </c>
      <c r="V289" s="35">
        <f t="shared" si="73"/>
        <v>1.695</v>
      </c>
      <c r="W289" s="35">
        <f t="shared" si="73"/>
        <v>1.225</v>
      </c>
      <c r="X289" s="35">
        <f t="shared" si="73"/>
        <v>1.085</v>
      </c>
      <c r="Y289" s="35">
        <f t="shared" si="73"/>
        <v>1.175</v>
      </c>
      <c r="Z289" s="35">
        <f t="shared" si="73"/>
        <v>1.135</v>
      </c>
      <c r="AA289" s="35">
        <f t="shared" si="73"/>
        <v>1.055</v>
      </c>
      <c r="AB289" s="35">
        <f t="shared" si="73"/>
        <v>0.975</v>
      </c>
      <c r="AC289" s="35">
        <f t="shared" si="73"/>
        <v>1.04</v>
      </c>
      <c r="AD289" s="35">
        <f t="shared" si="73"/>
        <v>0.82</v>
      </c>
      <c r="AE289" s="35">
        <f t="shared" si="73"/>
        <v>0.6599999999999999</v>
      </c>
      <c r="AF289" s="35">
        <f t="shared" si="73"/>
        <v>0.8099999999999999</v>
      </c>
      <c r="AG289" s="35">
        <f t="shared" si="73"/>
        <v>0.79</v>
      </c>
      <c r="AH289" s="35">
        <f t="shared" si="73"/>
        <v>0.8799999999999999</v>
      </c>
      <c r="AI289" s="35">
        <f t="shared" si="73"/>
        <v>0.78</v>
      </c>
      <c r="AJ289" s="35">
        <f t="shared" si="73"/>
        <v>0.6799999999999999</v>
      </c>
      <c r="AK289" s="35">
        <f t="shared" si="73"/>
        <v>0.74</v>
      </c>
      <c r="AL289" s="35">
        <f t="shared" si="73"/>
        <v>0.7</v>
      </c>
      <c r="AM289" s="35">
        <f t="shared" si="73"/>
        <v>0.6900000000000001</v>
      </c>
      <c r="AN289" s="35">
        <f t="shared" si="73"/>
        <v>0.63</v>
      </c>
      <c r="AO289" s="35">
        <f aca="true" t="shared" si="74" ref="AO289:BD289">SUM(AO285:AO287)</f>
        <v>0.24</v>
      </c>
      <c r="AP289" s="35">
        <f t="shared" si="74"/>
        <v>0</v>
      </c>
      <c r="AQ289" s="35">
        <f t="shared" si="74"/>
        <v>0</v>
      </c>
      <c r="AR289" s="35">
        <f t="shared" si="74"/>
        <v>0</v>
      </c>
      <c r="AS289" s="35">
        <f t="shared" si="74"/>
        <v>0.13</v>
      </c>
      <c r="AT289" s="35">
        <f t="shared" si="74"/>
        <v>0</v>
      </c>
      <c r="AU289" s="35">
        <f t="shared" si="74"/>
        <v>0</v>
      </c>
      <c r="AV289" s="35">
        <f t="shared" si="74"/>
        <v>0</v>
      </c>
      <c r="AW289" s="35">
        <f t="shared" si="74"/>
        <v>0</v>
      </c>
      <c r="AX289" s="35">
        <f t="shared" si="74"/>
        <v>0</v>
      </c>
      <c r="AY289" s="35">
        <f t="shared" si="74"/>
        <v>0.13</v>
      </c>
      <c r="AZ289" s="35">
        <f t="shared" si="74"/>
        <v>0.08</v>
      </c>
      <c r="BA289" s="35">
        <f t="shared" si="74"/>
        <v>0.08</v>
      </c>
      <c r="BB289" s="35">
        <f t="shared" si="74"/>
        <v>0</v>
      </c>
      <c r="BC289" s="35">
        <f t="shared" si="74"/>
        <v>0</v>
      </c>
      <c r="BD289" s="35">
        <f t="shared" si="74"/>
        <v>0</v>
      </c>
      <c r="BE289" s="29"/>
    </row>
    <row r="290" spans="2:57" s="26" customFormat="1" ht="12">
      <c r="B290" s="45"/>
      <c r="C290" s="45"/>
      <c r="D290" s="45"/>
      <c r="E290" s="45"/>
      <c r="F290" s="45"/>
      <c r="G290" s="46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  <c r="AT290" s="35"/>
      <c r="AU290" s="35"/>
      <c r="AV290" s="35"/>
      <c r="AW290" s="35"/>
      <c r="AX290" s="35"/>
      <c r="AY290" s="35"/>
      <c r="AZ290" s="35"/>
      <c r="BA290" s="35"/>
      <c r="BB290" s="35"/>
      <c r="BC290" s="35"/>
      <c r="BD290" s="35"/>
      <c r="BE290" s="29"/>
    </row>
    <row r="291" spans="2:55" ht="11.25">
      <c r="B291" s="43" t="s">
        <v>222</v>
      </c>
      <c r="C291" s="43" t="s">
        <v>223</v>
      </c>
      <c r="D291" s="43" t="s">
        <v>105</v>
      </c>
      <c r="E291" s="43" t="s">
        <v>178</v>
      </c>
      <c r="F291" s="43" t="s">
        <v>179</v>
      </c>
      <c r="G291" s="43" t="s">
        <v>0</v>
      </c>
      <c r="H291" s="1">
        <f>SUM(I291:BC291)</f>
        <v>5.389999999999997</v>
      </c>
      <c r="I291" s="1">
        <v>0.28</v>
      </c>
      <c r="J291" s="1">
        <v>0.28</v>
      </c>
      <c r="K291" s="1">
        <v>0.29</v>
      </c>
      <c r="L291" s="1">
        <v>0.28</v>
      </c>
      <c r="M291" s="1">
        <v>0.28</v>
      </c>
      <c r="N291" s="1">
        <v>0.29</v>
      </c>
      <c r="O291" s="1">
        <v>0.28</v>
      </c>
      <c r="P291" s="1">
        <v>0.26</v>
      </c>
      <c r="Q291" s="1">
        <v>0.11</v>
      </c>
      <c r="R291" s="1">
        <v>0.09</v>
      </c>
      <c r="S291" s="1">
        <v>0.08</v>
      </c>
      <c r="T291" s="1">
        <v>0.1</v>
      </c>
      <c r="U291" s="1">
        <v>0.1</v>
      </c>
      <c r="V291" s="1">
        <v>0.11</v>
      </c>
      <c r="W291" s="1">
        <v>0.11</v>
      </c>
      <c r="X291" s="1">
        <v>0.1</v>
      </c>
      <c r="Y291" s="1">
        <v>0.11</v>
      </c>
      <c r="Z291" s="1">
        <v>0.11</v>
      </c>
      <c r="AA291" s="1">
        <v>0.1</v>
      </c>
      <c r="AB291" s="1">
        <v>0.09</v>
      </c>
      <c r="AC291" s="1">
        <v>0.11</v>
      </c>
      <c r="AD291" s="1">
        <v>0.09</v>
      </c>
      <c r="AE291" s="1">
        <v>0.08</v>
      </c>
      <c r="AF291" s="1">
        <v>0.1</v>
      </c>
      <c r="AG291" s="1">
        <v>0.1</v>
      </c>
      <c r="AH291" s="1">
        <v>0.11</v>
      </c>
      <c r="AI291" s="1">
        <v>0.11</v>
      </c>
      <c r="AJ291" s="1">
        <v>0.1</v>
      </c>
      <c r="AK291" s="1">
        <v>0.11</v>
      </c>
      <c r="AL291" s="1">
        <v>0.1</v>
      </c>
      <c r="AM291" s="1">
        <v>0.11</v>
      </c>
      <c r="AN291" s="1">
        <v>0.09</v>
      </c>
      <c r="AO291" s="1">
        <v>0.05</v>
      </c>
      <c r="AP291" s="1">
        <v>0.05</v>
      </c>
      <c r="AQ291" s="1">
        <v>0.04</v>
      </c>
      <c r="AR291" s="1">
        <v>0.05</v>
      </c>
      <c r="AS291" s="1">
        <v>0.05</v>
      </c>
      <c r="AT291" s="1">
        <v>0.06</v>
      </c>
      <c r="AU291" s="1">
        <v>0.05</v>
      </c>
      <c r="AV291" s="1">
        <v>0.05</v>
      </c>
      <c r="AW291" s="1">
        <v>0.05</v>
      </c>
      <c r="AX291" s="1">
        <v>0.05</v>
      </c>
      <c r="AY291" s="1">
        <v>0.06</v>
      </c>
      <c r="AZ291" s="1">
        <v>0.05</v>
      </c>
      <c r="BA291" s="1">
        <v>0.05</v>
      </c>
      <c r="BB291" s="1">
        <v>0.05</v>
      </c>
      <c r="BC291" s="1">
        <v>0.02</v>
      </c>
    </row>
    <row r="292" spans="2:7" ht="11.25">
      <c r="B292" s="43"/>
      <c r="C292" s="43"/>
      <c r="D292" s="43"/>
      <c r="E292" s="43"/>
      <c r="F292" s="43"/>
      <c r="G292" s="43"/>
    </row>
    <row r="293" spans="2:12" ht="11.25">
      <c r="B293" s="43" t="s">
        <v>222</v>
      </c>
      <c r="C293" s="43" t="s">
        <v>223</v>
      </c>
      <c r="D293" s="43" t="s">
        <v>105</v>
      </c>
      <c r="E293" s="43" t="s">
        <v>217</v>
      </c>
      <c r="F293" s="43" t="s">
        <v>218</v>
      </c>
      <c r="G293" s="43" t="s">
        <v>28</v>
      </c>
      <c r="H293" s="1">
        <f>SUM(I293:BC293)</f>
        <v>0.5700000000000001</v>
      </c>
      <c r="I293" s="1">
        <v>0.08</v>
      </c>
      <c r="J293" s="1">
        <v>0.17</v>
      </c>
      <c r="K293" s="1">
        <v>0.17</v>
      </c>
      <c r="L293" s="1">
        <v>0.15</v>
      </c>
    </row>
    <row r="294" spans="2:10" ht="11.25">
      <c r="B294" s="43" t="s">
        <v>222</v>
      </c>
      <c r="C294" s="43" t="s">
        <v>223</v>
      </c>
      <c r="D294" s="43" t="s">
        <v>105</v>
      </c>
      <c r="E294" s="43" t="s">
        <v>217</v>
      </c>
      <c r="F294" s="43" t="s">
        <v>218</v>
      </c>
      <c r="G294" s="43" t="s">
        <v>29</v>
      </c>
      <c r="H294" s="1">
        <f>SUM(I294:BC294)</f>
        <v>1.03</v>
      </c>
      <c r="I294" s="1">
        <f>0.99+0.02</f>
        <v>1.01</v>
      </c>
      <c r="J294" s="1">
        <v>0.02</v>
      </c>
    </row>
    <row r="295" spans="7:57" s="26" customFormat="1" ht="12">
      <c r="G295" s="27" t="str">
        <f>+E294&amp;B294&amp;C294</f>
        <v>WILLIAMSON  subtotal =</v>
      </c>
      <c r="I295" s="35">
        <f>SUM(I293:I294)</f>
        <v>1.09</v>
      </c>
      <c r="J295" s="35">
        <f aca="true" t="shared" si="75" ref="J295:BD295">SUM(J293:J294)</f>
        <v>0.19</v>
      </c>
      <c r="K295" s="35">
        <f t="shared" si="75"/>
        <v>0.17</v>
      </c>
      <c r="L295" s="35">
        <f t="shared" si="75"/>
        <v>0.15</v>
      </c>
      <c r="M295" s="35">
        <f t="shared" si="75"/>
        <v>0</v>
      </c>
      <c r="N295" s="35">
        <f t="shared" si="75"/>
        <v>0</v>
      </c>
      <c r="O295" s="35">
        <f t="shared" si="75"/>
        <v>0</v>
      </c>
      <c r="P295" s="35">
        <f t="shared" si="75"/>
        <v>0</v>
      </c>
      <c r="Q295" s="35">
        <f t="shared" si="75"/>
        <v>0</v>
      </c>
      <c r="R295" s="35">
        <f t="shared" si="75"/>
        <v>0</v>
      </c>
      <c r="S295" s="35">
        <f t="shared" si="75"/>
        <v>0</v>
      </c>
      <c r="T295" s="35">
        <f t="shared" si="75"/>
        <v>0</v>
      </c>
      <c r="U295" s="35">
        <f t="shared" si="75"/>
        <v>0</v>
      </c>
      <c r="V295" s="35">
        <f t="shared" si="75"/>
        <v>0</v>
      </c>
      <c r="W295" s="35">
        <f t="shared" si="75"/>
        <v>0</v>
      </c>
      <c r="X295" s="35">
        <f t="shared" si="75"/>
        <v>0</v>
      </c>
      <c r="Y295" s="35">
        <f t="shared" si="75"/>
        <v>0</v>
      </c>
      <c r="Z295" s="35">
        <f t="shared" si="75"/>
        <v>0</v>
      </c>
      <c r="AA295" s="35">
        <f t="shared" si="75"/>
        <v>0</v>
      </c>
      <c r="AB295" s="35">
        <f t="shared" si="75"/>
        <v>0</v>
      </c>
      <c r="AC295" s="35">
        <f t="shared" si="75"/>
        <v>0</v>
      </c>
      <c r="AD295" s="35">
        <f t="shared" si="75"/>
        <v>0</v>
      </c>
      <c r="AE295" s="35">
        <f t="shared" si="75"/>
        <v>0</v>
      </c>
      <c r="AF295" s="35">
        <f t="shared" si="75"/>
        <v>0</v>
      </c>
      <c r="AG295" s="35">
        <f t="shared" si="75"/>
        <v>0</v>
      </c>
      <c r="AH295" s="35">
        <f t="shared" si="75"/>
        <v>0</v>
      </c>
      <c r="AI295" s="35">
        <f t="shared" si="75"/>
        <v>0</v>
      </c>
      <c r="AJ295" s="35">
        <f t="shared" si="75"/>
        <v>0</v>
      </c>
      <c r="AK295" s="35">
        <f t="shared" si="75"/>
        <v>0</v>
      </c>
      <c r="AL295" s="35">
        <f t="shared" si="75"/>
        <v>0</v>
      </c>
      <c r="AM295" s="35">
        <f t="shared" si="75"/>
        <v>0</v>
      </c>
      <c r="AN295" s="35">
        <f t="shared" si="75"/>
        <v>0</v>
      </c>
      <c r="AO295" s="35">
        <f t="shared" si="75"/>
        <v>0</v>
      </c>
      <c r="AP295" s="35">
        <f t="shared" si="75"/>
        <v>0</v>
      </c>
      <c r="AQ295" s="35">
        <f t="shared" si="75"/>
        <v>0</v>
      </c>
      <c r="AR295" s="35">
        <f t="shared" si="75"/>
        <v>0</v>
      </c>
      <c r="AS295" s="35">
        <f t="shared" si="75"/>
        <v>0</v>
      </c>
      <c r="AT295" s="35">
        <f t="shared" si="75"/>
        <v>0</v>
      </c>
      <c r="AU295" s="35">
        <f t="shared" si="75"/>
        <v>0</v>
      </c>
      <c r="AV295" s="35">
        <f t="shared" si="75"/>
        <v>0</v>
      </c>
      <c r="AW295" s="35">
        <f t="shared" si="75"/>
        <v>0</v>
      </c>
      <c r="AX295" s="35">
        <f t="shared" si="75"/>
        <v>0</v>
      </c>
      <c r="AY295" s="35">
        <f t="shared" si="75"/>
        <v>0</v>
      </c>
      <c r="AZ295" s="35">
        <f t="shared" si="75"/>
        <v>0</v>
      </c>
      <c r="BA295" s="35">
        <f t="shared" si="75"/>
        <v>0</v>
      </c>
      <c r="BB295" s="35">
        <f t="shared" si="75"/>
        <v>0</v>
      </c>
      <c r="BC295" s="35">
        <f t="shared" si="75"/>
        <v>0</v>
      </c>
      <c r="BD295" s="35">
        <f t="shared" si="75"/>
        <v>0</v>
      </c>
      <c r="BE295" s="29"/>
    </row>
    <row r="296" spans="7:64" s="26" customFormat="1" ht="20.25">
      <c r="G296" s="30" t="s">
        <v>229</v>
      </c>
      <c r="H296" s="31">
        <f>SUM(H245:H294)</f>
        <v>164.3983704572098</v>
      </c>
      <c r="I296" s="31">
        <f aca="true" t="shared" si="76" ref="I296:Q296">SUM(I295,I289,I273,I254,I259,I268,I275:I278,I283,I291,I252,I245:I246)</f>
        <v>8.642133645955454</v>
      </c>
      <c r="J296" s="31">
        <f t="shared" si="76"/>
        <v>7.4921336459554535</v>
      </c>
      <c r="K296" s="31">
        <f t="shared" si="76"/>
        <v>7.842344665885111</v>
      </c>
      <c r="L296" s="31">
        <f t="shared" si="76"/>
        <v>8.234056271981244</v>
      </c>
      <c r="M296" s="31">
        <f t="shared" si="76"/>
        <v>8.234056271981242</v>
      </c>
      <c r="N296" s="31">
        <f t="shared" si="76"/>
        <v>8.61234466588511</v>
      </c>
      <c r="O296" s="31">
        <f t="shared" si="76"/>
        <v>7.814056271981243</v>
      </c>
      <c r="P296" s="31">
        <f t="shared" si="76"/>
        <v>6.751864009378664</v>
      </c>
      <c r="Q296" s="31">
        <f t="shared" si="76"/>
        <v>8.2</v>
      </c>
      <c r="R296" s="31">
        <f>SUM(R295,R289,R273,R259,R268,R275:R278,R283,R291,R252,R245:R246)</f>
        <v>4.9799999999999995</v>
      </c>
      <c r="S296" s="31">
        <f aca="true" t="shared" si="77" ref="S296:BD296">SUM(S295,S289:S291,S273:S280,S259:S266,S252:S254,S245:S246)</f>
        <v>4.55</v>
      </c>
      <c r="T296" s="31">
        <f t="shared" si="77"/>
        <v>4.669999999999999</v>
      </c>
      <c r="U296" s="31">
        <f t="shared" si="77"/>
        <v>4.090000000000001</v>
      </c>
      <c r="V296" s="31">
        <f t="shared" si="77"/>
        <v>5.670000000000001</v>
      </c>
      <c r="W296" s="31">
        <f t="shared" si="77"/>
        <v>3.890000000000001</v>
      </c>
      <c r="X296" s="31">
        <f t="shared" si="77"/>
        <v>3.48</v>
      </c>
      <c r="Y296" s="31">
        <f t="shared" si="77"/>
        <v>3.7900000000000005</v>
      </c>
      <c r="Z296" s="31">
        <f t="shared" si="77"/>
        <v>3.7100000000000004</v>
      </c>
      <c r="AA296" s="31">
        <f t="shared" si="77"/>
        <v>3.42</v>
      </c>
      <c r="AB296" s="31">
        <f t="shared" si="77"/>
        <v>3.14</v>
      </c>
      <c r="AC296" s="31">
        <f t="shared" si="77"/>
        <v>3.3000000000000003</v>
      </c>
      <c r="AD296" s="31">
        <f t="shared" si="77"/>
        <v>2.69</v>
      </c>
      <c r="AE296" s="31">
        <f t="shared" si="77"/>
        <v>2.22</v>
      </c>
      <c r="AF296" s="31">
        <f t="shared" si="77"/>
        <v>2.7300000000000004</v>
      </c>
      <c r="AG296" s="31">
        <f t="shared" si="77"/>
        <v>2.7</v>
      </c>
      <c r="AH296" s="31">
        <f t="shared" si="77"/>
        <v>3.0399999999999996</v>
      </c>
      <c r="AI296" s="31">
        <f t="shared" si="77"/>
        <v>2.78</v>
      </c>
      <c r="AJ296" s="31">
        <f t="shared" si="77"/>
        <v>2.43</v>
      </c>
      <c r="AK296" s="31">
        <f t="shared" si="77"/>
        <v>2.66</v>
      </c>
      <c r="AL296" s="31">
        <f t="shared" si="77"/>
        <v>2.51</v>
      </c>
      <c r="AM296" s="31">
        <f t="shared" si="77"/>
        <v>2.5400000000000005</v>
      </c>
      <c r="AN296" s="31">
        <f t="shared" si="77"/>
        <v>2.31</v>
      </c>
      <c r="AO296" s="31">
        <f t="shared" si="77"/>
        <v>2.4599999999999995</v>
      </c>
      <c r="AP296" s="31">
        <f t="shared" si="77"/>
        <v>1.65</v>
      </c>
      <c r="AQ296" s="31">
        <f t="shared" si="77"/>
        <v>1.3900000000000001</v>
      </c>
      <c r="AR296" s="31">
        <f t="shared" si="77"/>
        <v>1.72</v>
      </c>
      <c r="AS296" s="31">
        <f t="shared" si="77"/>
        <v>2.04</v>
      </c>
      <c r="AT296" s="31">
        <f t="shared" si="77"/>
        <v>1.94</v>
      </c>
      <c r="AU296" s="31">
        <f t="shared" si="77"/>
        <v>1.81</v>
      </c>
      <c r="AV296" s="31">
        <f t="shared" si="77"/>
        <v>1.81</v>
      </c>
      <c r="AW296" s="31">
        <f t="shared" si="77"/>
        <v>1.84</v>
      </c>
      <c r="AX296" s="31">
        <f t="shared" si="77"/>
        <v>1.6400000000000001</v>
      </c>
      <c r="AY296" s="31">
        <f t="shared" si="77"/>
        <v>2.29</v>
      </c>
      <c r="AZ296" s="31">
        <f t="shared" si="77"/>
        <v>2.14</v>
      </c>
      <c r="BA296" s="31">
        <f t="shared" si="77"/>
        <v>1.96</v>
      </c>
      <c r="BB296" s="31">
        <f t="shared" si="77"/>
        <v>1.37</v>
      </c>
      <c r="BC296" s="31">
        <f t="shared" si="77"/>
        <v>0.08</v>
      </c>
      <c r="BD296" s="31">
        <f t="shared" si="77"/>
        <v>0</v>
      </c>
      <c r="BE296" s="29"/>
      <c r="BF296" s="26">
        <f>SUM(I296:BD296)</f>
        <v>175.26298944900347</v>
      </c>
      <c r="BJ296" s="26">
        <f>SUM(BF294,BF241,BF197,BF157,BF119,BF51)</f>
        <v>98.17000000000002</v>
      </c>
      <c r="BK296" s="26">
        <f>+BJ297-BJ296</f>
        <v>848.4129894490034</v>
      </c>
      <c r="BL296" s="33">
        <f>+BK296/BJ297</f>
        <v>0.8962901287111192</v>
      </c>
    </row>
    <row r="297" spans="7:62" ht="12.75">
      <c r="G297" s="31" t="s">
        <v>309</v>
      </c>
      <c r="H297" s="69">
        <v>1</v>
      </c>
      <c r="BJ297" s="34">
        <f>SUM(BF296,BF242,BF198,BF157,BF120,BF52)</f>
        <v>946.5829894490034</v>
      </c>
    </row>
    <row r="298" spans="8:13" ht="11.25">
      <c r="H298" s="34"/>
      <c r="I298" s="34"/>
      <c r="J298" s="34"/>
      <c r="K298" s="34"/>
      <c r="L298" s="34"/>
      <c r="M298" s="34"/>
    </row>
    <row r="301" ht="12" thickBot="1"/>
    <row r="302" spans="4:60" ht="36.75">
      <c r="D302"/>
      <c r="E302" s="13"/>
      <c r="I302" s="15" t="s">
        <v>242</v>
      </c>
      <c r="J302" s="16" t="s">
        <v>243</v>
      </c>
      <c r="K302" s="16" t="s">
        <v>244</v>
      </c>
      <c r="L302" s="16" t="s">
        <v>245</v>
      </c>
      <c r="M302" s="16" t="s">
        <v>246</v>
      </c>
      <c r="N302" s="16" t="s">
        <v>247</v>
      </c>
      <c r="O302" s="16" t="s">
        <v>248</v>
      </c>
      <c r="P302" s="17" t="s">
        <v>249</v>
      </c>
      <c r="Q302" s="15" t="s">
        <v>250</v>
      </c>
      <c r="R302" s="16" t="s">
        <v>251</v>
      </c>
      <c r="S302" s="16" t="s">
        <v>252</v>
      </c>
      <c r="T302" s="16" t="s">
        <v>253</v>
      </c>
      <c r="U302" s="16" t="s">
        <v>254</v>
      </c>
      <c r="V302" s="16" t="s">
        <v>255</v>
      </c>
      <c r="W302" s="16" t="s">
        <v>256</v>
      </c>
      <c r="X302" s="16" t="s">
        <v>257</v>
      </c>
      <c r="Y302" s="16" t="s">
        <v>258</v>
      </c>
      <c r="Z302" s="16" t="s">
        <v>259</v>
      </c>
      <c r="AA302" s="16" t="s">
        <v>260</v>
      </c>
      <c r="AB302" s="17" t="s">
        <v>261</v>
      </c>
      <c r="AC302" s="18" t="s">
        <v>262</v>
      </c>
      <c r="AD302" s="19" t="s">
        <v>263</v>
      </c>
      <c r="AE302" s="19" t="s">
        <v>264</v>
      </c>
      <c r="AF302" s="19" t="s">
        <v>265</v>
      </c>
      <c r="AG302" s="19" t="s">
        <v>266</v>
      </c>
      <c r="AH302" s="19" t="s">
        <v>267</v>
      </c>
      <c r="AI302" s="19" t="s">
        <v>268</v>
      </c>
      <c r="AJ302" s="19" t="s">
        <v>269</v>
      </c>
      <c r="AK302" s="19" t="s">
        <v>270</v>
      </c>
      <c r="AL302" s="19" t="s">
        <v>271</v>
      </c>
      <c r="AM302" s="19" t="s">
        <v>272</v>
      </c>
      <c r="AN302" s="20" t="s">
        <v>273</v>
      </c>
      <c r="AO302" s="21" t="s">
        <v>274</v>
      </c>
      <c r="AP302" s="22" t="s">
        <v>275</v>
      </c>
      <c r="AQ302" s="22" t="s">
        <v>276</v>
      </c>
      <c r="AR302" s="22" t="s">
        <v>277</v>
      </c>
      <c r="AS302" s="22" t="s">
        <v>278</v>
      </c>
      <c r="AT302" s="22" t="s">
        <v>279</v>
      </c>
      <c r="AU302" s="22" t="s">
        <v>280</v>
      </c>
      <c r="AV302" s="22" t="s">
        <v>281</v>
      </c>
      <c r="AW302" s="22" t="s">
        <v>282</v>
      </c>
      <c r="AX302" s="22" t="s">
        <v>283</v>
      </c>
      <c r="AY302" s="22" t="s">
        <v>284</v>
      </c>
      <c r="AZ302" s="22" t="s">
        <v>285</v>
      </c>
      <c r="BA302" s="22" t="s">
        <v>286</v>
      </c>
      <c r="BB302" s="22" t="s">
        <v>287</v>
      </c>
      <c r="BC302" s="23"/>
      <c r="BD302"/>
      <c r="BE302"/>
      <c r="BF302"/>
      <c r="BG302"/>
      <c r="BH302"/>
    </row>
    <row r="303" spans="4:60" ht="13.5">
      <c r="D303"/>
      <c r="E303" s="2" t="s">
        <v>235</v>
      </c>
      <c r="I303" s="24">
        <f>SUM(I52)</f>
        <v>6.96</v>
      </c>
      <c r="J303" s="24">
        <f aca="true" t="shared" si="78" ref="J303:BB303">SUM(J52)</f>
        <v>5.93</v>
      </c>
      <c r="K303" s="24">
        <f t="shared" si="78"/>
        <v>6.74</v>
      </c>
      <c r="L303" s="24">
        <f t="shared" si="78"/>
        <v>5.45</v>
      </c>
      <c r="M303" s="24">
        <f t="shared" si="78"/>
        <v>5.19</v>
      </c>
      <c r="N303" s="24">
        <f t="shared" si="78"/>
        <v>6.760000000000001</v>
      </c>
      <c r="O303" s="24">
        <f t="shared" si="78"/>
        <v>6.7700000000000005</v>
      </c>
      <c r="P303" s="24">
        <f t="shared" si="78"/>
        <v>2.38</v>
      </c>
      <c r="Q303" s="24">
        <f t="shared" si="78"/>
        <v>4.05</v>
      </c>
      <c r="R303" s="24">
        <f t="shared" si="78"/>
        <v>2.47</v>
      </c>
      <c r="S303" s="24">
        <f t="shared" si="78"/>
        <v>2.3200000000000003</v>
      </c>
      <c r="T303" s="24">
        <f t="shared" si="78"/>
        <v>2.8999999999999995</v>
      </c>
      <c r="U303" s="24">
        <f t="shared" si="78"/>
        <v>3.2</v>
      </c>
      <c r="V303" s="24">
        <f t="shared" si="78"/>
        <v>4.239999999999999</v>
      </c>
      <c r="W303" s="24">
        <f t="shared" si="78"/>
        <v>4.25</v>
      </c>
      <c r="X303" s="24">
        <f t="shared" si="78"/>
        <v>4.18</v>
      </c>
      <c r="Y303" s="24">
        <f t="shared" si="78"/>
        <v>3.8399999999999994</v>
      </c>
      <c r="Z303" s="24">
        <f t="shared" si="78"/>
        <v>3.11</v>
      </c>
      <c r="AA303" s="24">
        <f t="shared" si="78"/>
        <v>2.69</v>
      </c>
      <c r="AB303" s="24">
        <f t="shared" si="78"/>
        <v>2.63</v>
      </c>
      <c r="AC303" s="24">
        <f t="shared" si="78"/>
        <v>4.6000000000000005</v>
      </c>
      <c r="AD303" s="24">
        <f t="shared" si="78"/>
        <v>3.83</v>
      </c>
      <c r="AE303" s="24">
        <f t="shared" si="78"/>
        <v>2.92</v>
      </c>
      <c r="AF303" s="24">
        <f t="shared" si="78"/>
        <v>3.47</v>
      </c>
      <c r="AG303" s="24">
        <f t="shared" si="78"/>
        <v>2.9499999999999997</v>
      </c>
      <c r="AH303" s="24">
        <f t="shared" si="78"/>
        <v>3.6899999999999995</v>
      </c>
      <c r="AI303" s="24">
        <f t="shared" si="78"/>
        <v>3.5799999999999996</v>
      </c>
      <c r="AJ303" s="24">
        <f t="shared" si="78"/>
        <v>4.63</v>
      </c>
      <c r="AK303" s="24">
        <f t="shared" si="78"/>
        <v>3.3399999999999994</v>
      </c>
      <c r="AL303" s="24">
        <f t="shared" si="78"/>
        <v>2.63</v>
      </c>
      <c r="AM303" s="24">
        <f t="shared" si="78"/>
        <v>3.13</v>
      </c>
      <c r="AN303" s="24">
        <f t="shared" si="78"/>
        <v>3.5400000000000005</v>
      </c>
      <c r="AO303" s="24">
        <f t="shared" si="78"/>
        <v>3.8499999999999996</v>
      </c>
      <c r="AP303" s="24">
        <f t="shared" si="78"/>
        <v>3.92</v>
      </c>
      <c r="AQ303" s="24">
        <f t="shared" si="78"/>
        <v>2.8600000000000003</v>
      </c>
      <c r="AR303" s="24">
        <f t="shared" si="78"/>
        <v>2.62</v>
      </c>
      <c r="AS303" s="24">
        <f t="shared" si="78"/>
        <v>1.4500000000000002</v>
      </c>
      <c r="AT303" s="24">
        <f t="shared" si="78"/>
        <v>1.32</v>
      </c>
      <c r="AU303" s="24">
        <f t="shared" si="78"/>
        <v>1.01</v>
      </c>
      <c r="AV303" s="24">
        <f t="shared" si="78"/>
        <v>1.01</v>
      </c>
      <c r="AW303" s="24">
        <f t="shared" si="78"/>
        <v>1.2</v>
      </c>
      <c r="AX303" s="24">
        <f t="shared" si="78"/>
        <v>1.99</v>
      </c>
      <c r="AY303" s="24">
        <f t="shared" si="78"/>
        <v>2.14</v>
      </c>
      <c r="AZ303" s="24">
        <f t="shared" si="78"/>
        <v>2.17</v>
      </c>
      <c r="BA303" s="24">
        <f t="shared" si="78"/>
        <v>1.95</v>
      </c>
      <c r="BB303" s="24">
        <f t="shared" si="78"/>
        <v>1.6800000000000002</v>
      </c>
      <c r="BC303" s="23"/>
      <c r="BD303"/>
      <c r="BE303"/>
      <c r="BF303"/>
      <c r="BG303"/>
      <c r="BH303"/>
    </row>
    <row r="304" spans="4:60" ht="13.5">
      <c r="D304"/>
      <c r="E304" s="2" t="s">
        <v>236</v>
      </c>
      <c r="I304" s="24">
        <f>SUM(I120)</f>
        <v>13.8</v>
      </c>
      <c r="J304" s="24">
        <f aca="true" t="shared" si="79" ref="J304:BB304">SUM(J120)</f>
        <v>12.120000000000001</v>
      </c>
      <c r="K304" s="24">
        <f t="shared" si="79"/>
        <v>11.430000000000001</v>
      </c>
      <c r="L304" s="24">
        <f t="shared" si="79"/>
        <v>12.600000000000001</v>
      </c>
      <c r="M304" s="24">
        <f t="shared" si="79"/>
        <v>13.85</v>
      </c>
      <c r="N304" s="24">
        <f t="shared" si="79"/>
        <v>14.42</v>
      </c>
      <c r="O304" s="24">
        <f t="shared" si="79"/>
        <v>10.24</v>
      </c>
      <c r="P304" s="24">
        <f t="shared" si="79"/>
        <v>5.450000000000001</v>
      </c>
      <c r="Q304" s="24">
        <f t="shared" si="79"/>
        <v>8.43</v>
      </c>
      <c r="R304" s="24">
        <f t="shared" si="79"/>
        <v>6.15</v>
      </c>
      <c r="S304" s="24">
        <f t="shared" si="79"/>
        <v>5.8500000000000005</v>
      </c>
      <c r="T304" s="24">
        <f t="shared" si="79"/>
        <v>6.93</v>
      </c>
      <c r="U304" s="24">
        <f t="shared" si="79"/>
        <v>6.52</v>
      </c>
      <c r="V304" s="24">
        <f t="shared" si="79"/>
        <v>7.17</v>
      </c>
      <c r="W304" s="24">
        <f t="shared" si="79"/>
        <v>7.51</v>
      </c>
      <c r="X304" s="24">
        <f t="shared" si="79"/>
        <v>6.249999999999999</v>
      </c>
      <c r="Y304" s="24">
        <f t="shared" si="79"/>
        <v>6.3</v>
      </c>
      <c r="Z304" s="24">
        <f t="shared" si="79"/>
        <v>6.640000000000001</v>
      </c>
      <c r="AA304" s="24">
        <f t="shared" si="79"/>
        <v>6.579999999999999</v>
      </c>
      <c r="AB304" s="24">
        <f t="shared" si="79"/>
        <v>6.609999999999999</v>
      </c>
      <c r="AC304" s="24">
        <f t="shared" si="79"/>
        <v>7.2299999999999995</v>
      </c>
      <c r="AD304" s="24">
        <f t="shared" si="79"/>
        <v>5.84</v>
      </c>
      <c r="AE304" s="24">
        <f t="shared" si="79"/>
        <v>4.870000000000001</v>
      </c>
      <c r="AF304" s="24">
        <f t="shared" si="79"/>
        <v>6.01</v>
      </c>
      <c r="AG304" s="24">
        <f t="shared" si="79"/>
        <v>6.119999999999999</v>
      </c>
      <c r="AH304" s="24">
        <f t="shared" si="79"/>
        <v>6.63</v>
      </c>
      <c r="AI304" s="24">
        <f t="shared" si="79"/>
        <v>6.18</v>
      </c>
      <c r="AJ304" s="24">
        <f t="shared" si="79"/>
        <v>5.3</v>
      </c>
      <c r="AK304" s="24">
        <f t="shared" si="79"/>
        <v>5.43</v>
      </c>
      <c r="AL304" s="24">
        <f t="shared" si="79"/>
        <v>4.909999999999999</v>
      </c>
      <c r="AM304" s="24">
        <f t="shared" si="79"/>
        <v>4.879999999999999</v>
      </c>
      <c r="AN304" s="24">
        <f t="shared" si="79"/>
        <v>4.18</v>
      </c>
      <c r="AO304" s="24">
        <f t="shared" si="79"/>
        <v>3.4899999999999993</v>
      </c>
      <c r="AP304" s="24">
        <f t="shared" si="79"/>
        <v>3.6499999999999995</v>
      </c>
      <c r="AQ304" s="24">
        <f t="shared" si="79"/>
        <v>2.92</v>
      </c>
      <c r="AR304" s="24">
        <f t="shared" si="79"/>
        <v>3.21</v>
      </c>
      <c r="AS304" s="24">
        <f t="shared" si="79"/>
        <v>2.92</v>
      </c>
      <c r="AT304" s="24">
        <f t="shared" si="79"/>
        <v>3.3600000000000003</v>
      </c>
      <c r="AU304" s="24">
        <f t="shared" si="79"/>
        <v>3.3999999999999995</v>
      </c>
      <c r="AV304" s="24">
        <f t="shared" si="79"/>
        <v>3.1599999999999993</v>
      </c>
      <c r="AW304" s="24">
        <f t="shared" si="79"/>
        <v>3.1100000000000003</v>
      </c>
      <c r="AX304" s="24">
        <f t="shared" si="79"/>
        <v>2.8199999999999994</v>
      </c>
      <c r="AY304" s="24">
        <f t="shared" si="79"/>
        <v>3.52</v>
      </c>
      <c r="AZ304" s="24">
        <f t="shared" si="79"/>
        <v>3.51</v>
      </c>
      <c r="BA304" s="24">
        <f t="shared" si="79"/>
        <v>4.129999999999999</v>
      </c>
      <c r="BB304" s="24">
        <f t="shared" si="79"/>
        <v>2.7999999999999994</v>
      </c>
      <c r="BC304" s="23"/>
      <c r="BD304"/>
      <c r="BE304"/>
      <c r="BF304"/>
      <c r="BG304"/>
      <c r="BH304"/>
    </row>
    <row r="305" spans="4:60" ht="13.5">
      <c r="D305"/>
      <c r="E305" s="2" t="s">
        <v>237</v>
      </c>
      <c r="I305" s="24">
        <f>SUM(I198)</f>
        <v>0.16</v>
      </c>
      <c r="J305" s="24">
        <f aca="true" t="shared" si="80" ref="J305:BB305">SUM(J198)</f>
        <v>0.16</v>
      </c>
      <c r="K305" s="24">
        <f t="shared" si="80"/>
        <v>0.16</v>
      </c>
      <c r="L305" s="24">
        <f t="shared" si="80"/>
        <v>0.46</v>
      </c>
      <c r="M305" s="24">
        <f t="shared" si="80"/>
        <v>0.47000000000000003</v>
      </c>
      <c r="N305" s="24">
        <f t="shared" si="80"/>
        <v>2.4700000000000006</v>
      </c>
      <c r="O305" s="24">
        <f t="shared" si="80"/>
        <v>2.07</v>
      </c>
      <c r="P305" s="24">
        <f t="shared" si="80"/>
        <v>0.91</v>
      </c>
      <c r="Q305" s="24">
        <f t="shared" si="80"/>
        <v>1.87</v>
      </c>
      <c r="R305" s="24">
        <f t="shared" si="80"/>
        <v>1.06</v>
      </c>
      <c r="S305" s="24">
        <f t="shared" si="80"/>
        <v>0.98</v>
      </c>
      <c r="T305" s="24">
        <f t="shared" si="80"/>
        <v>1.22</v>
      </c>
      <c r="U305" s="24">
        <f t="shared" si="80"/>
        <v>1.51</v>
      </c>
      <c r="V305" s="24">
        <f t="shared" si="80"/>
        <v>2.27</v>
      </c>
      <c r="W305" s="24">
        <f t="shared" si="80"/>
        <v>2.27</v>
      </c>
      <c r="X305" s="24">
        <f t="shared" si="80"/>
        <v>3.1</v>
      </c>
      <c r="Y305" s="24">
        <f t="shared" si="80"/>
        <v>3.2699999999999996</v>
      </c>
      <c r="Z305" s="24">
        <f t="shared" si="80"/>
        <v>1.54</v>
      </c>
      <c r="AA305" s="24">
        <f t="shared" si="80"/>
        <v>1.28</v>
      </c>
      <c r="AB305" s="24">
        <f t="shared" si="80"/>
        <v>0.9800000000000001</v>
      </c>
      <c r="AC305" s="24">
        <f t="shared" si="80"/>
        <v>2.1700000000000004</v>
      </c>
      <c r="AD305" s="24">
        <f t="shared" si="80"/>
        <v>1.9</v>
      </c>
      <c r="AE305" s="24">
        <f t="shared" si="80"/>
        <v>1.5500000000000003</v>
      </c>
      <c r="AF305" s="24">
        <f t="shared" si="80"/>
        <v>2.0999999999999996</v>
      </c>
      <c r="AG305" s="24">
        <f t="shared" si="80"/>
        <v>2.42</v>
      </c>
      <c r="AH305" s="24">
        <f t="shared" si="80"/>
        <v>3.0999999999999996</v>
      </c>
      <c r="AI305" s="24">
        <f t="shared" si="80"/>
        <v>2.8</v>
      </c>
      <c r="AJ305" s="24">
        <f t="shared" si="80"/>
        <v>1.92</v>
      </c>
      <c r="AK305" s="24">
        <f t="shared" si="80"/>
        <v>1.6099999999999999</v>
      </c>
      <c r="AL305" s="24">
        <f t="shared" si="80"/>
        <v>1.8900000000000001</v>
      </c>
      <c r="AM305" s="24">
        <f t="shared" si="80"/>
        <v>2.03</v>
      </c>
      <c r="AN305" s="24">
        <f t="shared" si="80"/>
        <v>2.3699999999999997</v>
      </c>
      <c r="AO305" s="24">
        <f t="shared" si="80"/>
        <v>2.7800000000000002</v>
      </c>
      <c r="AP305" s="24">
        <f t="shared" si="80"/>
        <v>2.9099999999999993</v>
      </c>
      <c r="AQ305" s="24">
        <f t="shared" si="80"/>
        <v>2.9000000000000004</v>
      </c>
      <c r="AR305" s="24">
        <f t="shared" si="80"/>
        <v>3.2899999999999996</v>
      </c>
      <c r="AS305" s="24">
        <f t="shared" si="80"/>
        <v>2.73</v>
      </c>
      <c r="AT305" s="24">
        <f t="shared" si="80"/>
        <v>2.1799999999999993</v>
      </c>
      <c r="AU305" s="24">
        <f t="shared" si="80"/>
        <v>0.9000000000000001</v>
      </c>
      <c r="AV305" s="24">
        <f t="shared" si="80"/>
        <v>0.65</v>
      </c>
      <c r="AW305" s="24">
        <f t="shared" si="80"/>
        <v>0.8799999999999999</v>
      </c>
      <c r="AX305" s="24">
        <f t="shared" si="80"/>
        <v>2.72</v>
      </c>
      <c r="AY305" s="24">
        <f t="shared" si="80"/>
        <v>2.32</v>
      </c>
      <c r="AZ305" s="24">
        <f t="shared" si="80"/>
        <v>0.39</v>
      </c>
      <c r="BA305" s="24">
        <f t="shared" si="80"/>
        <v>0.14</v>
      </c>
      <c r="BB305" s="24">
        <f t="shared" si="80"/>
        <v>0.99</v>
      </c>
      <c r="BC305" s="23"/>
      <c r="BD305"/>
      <c r="BE305"/>
      <c r="BF305"/>
      <c r="BG305"/>
      <c r="BH305"/>
    </row>
    <row r="306" spans="4:60" ht="13.5">
      <c r="D306"/>
      <c r="E306" s="2" t="s">
        <v>238</v>
      </c>
      <c r="I306" s="24">
        <f>SUM(I242)</f>
        <v>6.380000000000001</v>
      </c>
      <c r="J306" s="24">
        <f aca="true" t="shared" si="81" ref="J306:BB306">SUM(J242)</f>
        <v>5.470000000000001</v>
      </c>
      <c r="K306" s="24">
        <f t="shared" si="81"/>
        <v>4.72</v>
      </c>
      <c r="L306" s="24">
        <f t="shared" si="81"/>
        <v>4.49</v>
      </c>
      <c r="M306" s="24">
        <f t="shared" si="81"/>
        <v>4.3999999999999995</v>
      </c>
      <c r="N306" s="24">
        <f t="shared" si="81"/>
        <v>4.86</v>
      </c>
      <c r="O306" s="24">
        <f t="shared" si="81"/>
        <v>4.37</v>
      </c>
      <c r="P306" s="24">
        <f t="shared" si="81"/>
        <v>4.63</v>
      </c>
      <c r="Q306" s="24">
        <f t="shared" si="81"/>
        <v>5.72</v>
      </c>
      <c r="R306" s="24">
        <f t="shared" si="81"/>
        <v>4.5</v>
      </c>
      <c r="S306" s="24">
        <f t="shared" si="81"/>
        <v>4.42</v>
      </c>
      <c r="T306" s="24">
        <f t="shared" si="81"/>
        <v>5.21</v>
      </c>
      <c r="U306" s="24">
        <f t="shared" si="81"/>
        <v>4.7</v>
      </c>
      <c r="V306" s="24">
        <f t="shared" si="81"/>
        <v>5.290000000000001</v>
      </c>
      <c r="W306" s="24">
        <f t="shared" si="81"/>
        <v>5.42</v>
      </c>
      <c r="X306" s="24">
        <f t="shared" si="81"/>
        <v>5.050000000000001</v>
      </c>
      <c r="Y306" s="24">
        <f t="shared" si="81"/>
        <v>5.1499999999999995</v>
      </c>
      <c r="Z306" s="24">
        <f t="shared" si="81"/>
        <v>4.62</v>
      </c>
      <c r="AA306" s="24">
        <f t="shared" si="81"/>
        <v>4.38</v>
      </c>
      <c r="AB306" s="24">
        <f t="shared" si="81"/>
        <v>5.0600000000000005</v>
      </c>
      <c r="AC306" s="24">
        <f t="shared" si="81"/>
        <v>5.4799999999999995</v>
      </c>
      <c r="AD306" s="24">
        <f t="shared" si="81"/>
        <v>4.67</v>
      </c>
      <c r="AE306" s="24">
        <f t="shared" si="81"/>
        <v>3.6</v>
      </c>
      <c r="AF306" s="24">
        <f t="shared" si="81"/>
        <v>4.12</v>
      </c>
      <c r="AG306" s="24">
        <f t="shared" si="81"/>
        <v>4.2299999999999995</v>
      </c>
      <c r="AH306" s="24">
        <f t="shared" si="81"/>
        <v>4.96</v>
      </c>
      <c r="AI306" s="24">
        <f t="shared" si="81"/>
        <v>4.6</v>
      </c>
      <c r="AJ306" s="24">
        <f t="shared" si="81"/>
        <v>4.699999999999999</v>
      </c>
      <c r="AK306" s="24">
        <f t="shared" si="81"/>
        <v>5.819999999999999</v>
      </c>
      <c r="AL306" s="24">
        <f t="shared" si="81"/>
        <v>4.569999999999999</v>
      </c>
      <c r="AM306" s="24">
        <f t="shared" si="81"/>
        <v>3.5799999999999996</v>
      </c>
      <c r="AN306" s="24">
        <f t="shared" si="81"/>
        <v>2.9999999999999996</v>
      </c>
      <c r="AO306" s="24">
        <f t="shared" si="81"/>
        <v>3.34</v>
      </c>
      <c r="AP306" s="24">
        <f t="shared" si="81"/>
        <v>3.3400000000000003</v>
      </c>
      <c r="AQ306" s="24">
        <f t="shared" si="81"/>
        <v>2.95</v>
      </c>
      <c r="AR306" s="24">
        <f t="shared" si="81"/>
        <v>3.39</v>
      </c>
      <c r="AS306" s="24">
        <f t="shared" si="81"/>
        <v>3.06</v>
      </c>
      <c r="AT306" s="24">
        <f t="shared" si="81"/>
        <v>3.79</v>
      </c>
      <c r="AU306" s="24">
        <f t="shared" si="81"/>
        <v>3.23</v>
      </c>
      <c r="AV306" s="24">
        <f t="shared" si="81"/>
        <v>3.15</v>
      </c>
      <c r="AW306" s="24">
        <f t="shared" si="81"/>
        <v>3.25</v>
      </c>
      <c r="AX306" s="24">
        <f t="shared" si="81"/>
        <v>3.64</v>
      </c>
      <c r="AY306" s="24">
        <f t="shared" si="81"/>
        <v>3.39</v>
      </c>
      <c r="AZ306" s="24">
        <f t="shared" si="81"/>
        <v>3.15</v>
      </c>
      <c r="BA306" s="24">
        <f t="shared" si="81"/>
        <v>2.81</v>
      </c>
      <c r="BB306" s="24">
        <f t="shared" si="81"/>
        <v>3.29</v>
      </c>
      <c r="BC306" s="23"/>
      <c r="BD306"/>
      <c r="BE306"/>
      <c r="BF306"/>
      <c r="BG306"/>
      <c r="BH306"/>
    </row>
    <row r="307" spans="4:60" ht="13.5">
      <c r="D307"/>
      <c r="E307" s="2" t="s">
        <v>239</v>
      </c>
      <c r="I307" s="24">
        <f>SUM(F211)</f>
        <v>0</v>
      </c>
      <c r="J307" s="24">
        <f aca="true" t="shared" si="82" ref="J307:BB307">SUM(G211)</f>
        <v>0</v>
      </c>
      <c r="K307" s="24">
        <f t="shared" si="82"/>
        <v>1.07</v>
      </c>
      <c r="L307" s="24">
        <f t="shared" si="82"/>
        <v>0</v>
      </c>
      <c r="M307" s="24">
        <f t="shared" si="82"/>
        <v>0</v>
      </c>
      <c r="N307" s="24">
        <f t="shared" si="82"/>
        <v>0</v>
      </c>
      <c r="O307" s="24">
        <f t="shared" si="82"/>
        <v>0</v>
      </c>
      <c r="P307" s="24">
        <f t="shared" si="82"/>
        <v>0</v>
      </c>
      <c r="Q307" s="24">
        <f t="shared" si="82"/>
        <v>0</v>
      </c>
      <c r="R307" s="24">
        <f t="shared" si="82"/>
        <v>0</v>
      </c>
      <c r="S307" s="24">
        <f t="shared" si="82"/>
        <v>0</v>
      </c>
      <c r="T307" s="24">
        <f t="shared" si="82"/>
        <v>0</v>
      </c>
      <c r="U307" s="24">
        <f t="shared" si="82"/>
        <v>0</v>
      </c>
      <c r="V307" s="24">
        <f t="shared" si="82"/>
        <v>0</v>
      </c>
      <c r="W307" s="24">
        <f t="shared" si="82"/>
        <v>0</v>
      </c>
      <c r="X307" s="24">
        <f t="shared" si="82"/>
        <v>0</v>
      </c>
      <c r="Y307" s="24">
        <f t="shared" si="82"/>
        <v>0.22</v>
      </c>
      <c r="Z307" s="24">
        <f t="shared" si="82"/>
        <v>0.21</v>
      </c>
      <c r="AA307" s="24">
        <f t="shared" si="82"/>
        <v>0.2</v>
      </c>
      <c r="AB307" s="24">
        <f t="shared" si="82"/>
        <v>0.17</v>
      </c>
      <c r="AC307" s="24">
        <f t="shared" si="82"/>
        <v>0</v>
      </c>
      <c r="AD307" s="24">
        <f t="shared" si="82"/>
        <v>0</v>
      </c>
      <c r="AE307" s="24">
        <f t="shared" si="82"/>
        <v>0</v>
      </c>
      <c r="AF307" s="24">
        <f t="shared" si="82"/>
        <v>0</v>
      </c>
      <c r="AG307" s="24">
        <f t="shared" si="82"/>
        <v>0</v>
      </c>
      <c r="AH307" s="24">
        <f t="shared" si="82"/>
        <v>0</v>
      </c>
      <c r="AI307" s="24">
        <f t="shared" si="82"/>
        <v>0</v>
      </c>
      <c r="AJ307" s="24">
        <f t="shared" si="82"/>
        <v>0</v>
      </c>
      <c r="AK307" s="24">
        <f t="shared" si="82"/>
        <v>0</v>
      </c>
      <c r="AL307" s="24">
        <f t="shared" si="82"/>
        <v>0</v>
      </c>
      <c r="AM307" s="24">
        <f t="shared" si="82"/>
        <v>0</v>
      </c>
      <c r="AN307" s="24">
        <f t="shared" si="82"/>
        <v>0</v>
      </c>
      <c r="AO307" s="24">
        <f t="shared" si="82"/>
        <v>0.09</v>
      </c>
      <c r="AP307" s="24">
        <f t="shared" si="82"/>
        <v>0.09</v>
      </c>
      <c r="AQ307" s="24">
        <f t="shared" si="82"/>
        <v>0.09</v>
      </c>
      <c r="AR307" s="24">
        <f t="shared" si="82"/>
        <v>0</v>
      </c>
      <c r="AS307" s="24">
        <f t="shared" si="82"/>
        <v>0</v>
      </c>
      <c r="AT307" s="24">
        <f t="shared" si="82"/>
        <v>0</v>
      </c>
      <c r="AU307" s="24">
        <f t="shared" si="82"/>
        <v>0</v>
      </c>
      <c r="AV307" s="24">
        <f t="shared" si="82"/>
        <v>0</v>
      </c>
      <c r="AW307" s="24">
        <f t="shared" si="82"/>
        <v>0</v>
      </c>
      <c r="AX307" s="24">
        <f t="shared" si="82"/>
        <v>0</v>
      </c>
      <c r="AY307" s="24">
        <f t="shared" si="82"/>
        <v>0</v>
      </c>
      <c r="AZ307" s="24">
        <f t="shared" si="82"/>
        <v>0</v>
      </c>
      <c r="BA307" s="24">
        <f t="shared" si="82"/>
        <v>0</v>
      </c>
      <c r="BB307" s="24">
        <f t="shared" si="82"/>
        <v>0</v>
      </c>
      <c r="BC307" s="23"/>
      <c r="BD307"/>
      <c r="BE307"/>
      <c r="BF307"/>
      <c r="BG307"/>
      <c r="BH307"/>
    </row>
    <row r="308" spans="4:60" ht="13.5">
      <c r="D308"/>
      <c r="E308" s="2" t="s">
        <v>240</v>
      </c>
      <c r="I308" s="24">
        <f>SUM(I157)</f>
        <v>0.09</v>
      </c>
      <c r="J308" s="24">
        <f aca="true" t="shared" si="83" ref="J308:BB308">SUM(J157)</f>
        <v>0.09</v>
      </c>
      <c r="K308" s="24">
        <f t="shared" si="83"/>
        <v>0.09</v>
      </c>
      <c r="L308" s="24">
        <f t="shared" si="83"/>
        <v>0.09</v>
      </c>
      <c r="M308" s="24">
        <f t="shared" si="83"/>
        <v>0.09</v>
      </c>
      <c r="N308" s="24">
        <f t="shared" si="83"/>
        <v>0.09</v>
      </c>
      <c r="O308" s="24">
        <f t="shared" si="83"/>
        <v>0.09</v>
      </c>
      <c r="P308" s="24">
        <f t="shared" si="83"/>
        <v>0.09</v>
      </c>
      <c r="Q308" s="24">
        <f t="shared" si="83"/>
        <v>0.07</v>
      </c>
      <c r="R308" s="24">
        <f t="shared" si="83"/>
        <v>0.06</v>
      </c>
      <c r="S308" s="24">
        <f t="shared" si="83"/>
        <v>0.05</v>
      </c>
      <c r="T308" s="24">
        <f t="shared" si="83"/>
        <v>0.07</v>
      </c>
      <c r="U308" s="24">
        <f t="shared" si="83"/>
        <v>0.19</v>
      </c>
      <c r="V308" s="24">
        <f t="shared" si="83"/>
        <v>0.21000000000000002</v>
      </c>
      <c r="W308" s="24">
        <f t="shared" si="83"/>
        <v>0.36</v>
      </c>
      <c r="X308" s="24">
        <f t="shared" si="83"/>
        <v>1.19</v>
      </c>
      <c r="Y308" s="24">
        <f t="shared" si="83"/>
        <v>1.06</v>
      </c>
      <c r="Z308" s="24">
        <f t="shared" si="83"/>
        <v>0.21000000000000002</v>
      </c>
      <c r="AA308" s="24">
        <f t="shared" si="83"/>
        <v>0.8800000000000001</v>
      </c>
      <c r="AB308" s="24">
        <f t="shared" si="83"/>
        <v>0.9400000000000001</v>
      </c>
      <c r="AC308" s="24">
        <f t="shared" si="83"/>
        <v>1.86</v>
      </c>
      <c r="AD308" s="24">
        <f t="shared" si="83"/>
        <v>2.44</v>
      </c>
      <c r="AE308" s="24">
        <f t="shared" si="83"/>
        <v>2.09</v>
      </c>
      <c r="AF308" s="24">
        <f t="shared" si="83"/>
        <v>2.2</v>
      </c>
      <c r="AG308" s="24">
        <f t="shared" si="83"/>
        <v>2.54</v>
      </c>
      <c r="AH308" s="24">
        <f t="shared" si="83"/>
        <v>2.26</v>
      </c>
      <c r="AI308" s="24">
        <f t="shared" si="83"/>
        <v>1.62</v>
      </c>
      <c r="AJ308" s="24">
        <f t="shared" si="83"/>
        <v>1.37</v>
      </c>
      <c r="AK308" s="24">
        <f t="shared" si="83"/>
        <v>1.6300000000000001</v>
      </c>
      <c r="AL308" s="24">
        <f t="shared" si="83"/>
        <v>1.51</v>
      </c>
      <c r="AM308" s="24">
        <f t="shared" si="83"/>
        <v>1.87</v>
      </c>
      <c r="AN308" s="24">
        <f t="shared" si="83"/>
        <v>2.3</v>
      </c>
      <c r="AO308" s="24">
        <f t="shared" si="83"/>
        <v>2.2800000000000002</v>
      </c>
      <c r="AP308" s="24">
        <f t="shared" si="83"/>
        <v>1.9600000000000002</v>
      </c>
      <c r="AQ308" s="24">
        <f t="shared" si="83"/>
        <v>1.4</v>
      </c>
      <c r="AR308" s="24">
        <f t="shared" si="83"/>
        <v>2.38</v>
      </c>
      <c r="AS308" s="24">
        <f t="shared" si="83"/>
        <v>2.3600000000000003</v>
      </c>
      <c r="AT308" s="24">
        <f t="shared" si="83"/>
        <v>0.47</v>
      </c>
      <c r="AU308" s="24">
        <f t="shared" si="83"/>
        <v>0.17</v>
      </c>
      <c r="AV308" s="24">
        <f t="shared" si="83"/>
        <v>0.17</v>
      </c>
      <c r="AW308" s="24">
        <f t="shared" si="83"/>
        <v>0.12000000000000001</v>
      </c>
      <c r="AX308" s="24">
        <f t="shared" si="83"/>
        <v>0.06</v>
      </c>
      <c r="AY308" s="24">
        <f t="shared" si="83"/>
        <v>0.07</v>
      </c>
      <c r="AZ308" s="24">
        <f t="shared" si="83"/>
        <v>0.06</v>
      </c>
      <c r="BA308" s="24">
        <f t="shared" si="83"/>
        <v>0</v>
      </c>
      <c r="BB308" s="24">
        <f t="shared" si="83"/>
        <v>0.86</v>
      </c>
      <c r="BC308" s="23"/>
      <c r="BD308"/>
      <c r="BE308"/>
      <c r="BF308"/>
      <c r="BG308"/>
      <c r="BH308"/>
    </row>
    <row r="309" spans="4:60" ht="12.75">
      <c r="D309"/>
      <c r="E309" s="14" t="s">
        <v>241</v>
      </c>
      <c r="I309" s="25">
        <f>SUM(I296)</f>
        <v>8.642133645955454</v>
      </c>
      <c r="J309" s="25">
        <f aca="true" t="shared" si="84" ref="J309:BB309">SUM(J296)</f>
        <v>7.4921336459554535</v>
      </c>
      <c r="K309" s="25">
        <f t="shared" si="84"/>
        <v>7.842344665885111</v>
      </c>
      <c r="L309" s="25">
        <f t="shared" si="84"/>
        <v>8.234056271981244</v>
      </c>
      <c r="M309" s="25">
        <f t="shared" si="84"/>
        <v>8.234056271981242</v>
      </c>
      <c r="N309" s="25">
        <f t="shared" si="84"/>
        <v>8.61234466588511</v>
      </c>
      <c r="O309" s="25">
        <f t="shared" si="84"/>
        <v>7.814056271981243</v>
      </c>
      <c r="P309" s="25">
        <f t="shared" si="84"/>
        <v>6.751864009378664</v>
      </c>
      <c r="Q309" s="25">
        <f t="shared" si="84"/>
        <v>8.2</v>
      </c>
      <c r="R309" s="25">
        <f t="shared" si="84"/>
        <v>4.9799999999999995</v>
      </c>
      <c r="S309" s="25">
        <f t="shared" si="84"/>
        <v>4.55</v>
      </c>
      <c r="T309" s="25">
        <f t="shared" si="84"/>
        <v>4.669999999999999</v>
      </c>
      <c r="U309" s="25">
        <f t="shared" si="84"/>
        <v>4.090000000000001</v>
      </c>
      <c r="V309" s="25">
        <f t="shared" si="84"/>
        <v>5.670000000000001</v>
      </c>
      <c r="W309" s="25">
        <f t="shared" si="84"/>
        <v>3.890000000000001</v>
      </c>
      <c r="X309" s="25">
        <f t="shared" si="84"/>
        <v>3.48</v>
      </c>
      <c r="Y309" s="25">
        <f t="shared" si="84"/>
        <v>3.7900000000000005</v>
      </c>
      <c r="Z309" s="25">
        <f t="shared" si="84"/>
        <v>3.7100000000000004</v>
      </c>
      <c r="AA309" s="25">
        <f t="shared" si="84"/>
        <v>3.42</v>
      </c>
      <c r="AB309" s="25">
        <f t="shared" si="84"/>
        <v>3.14</v>
      </c>
      <c r="AC309" s="25">
        <f t="shared" si="84"/>
        <v>3.3000000000000003</v>
      </c>
      <c r="AD309" s="25">
        <f t="shared" si="84"/>
        <v>2.69</v>
      </c>
      <c r="AE309" s="25">
        <f t="shared" si="84"/>
        <v>2.22</v>
      </c>
      <c r="AF309" s="25">
        <f t="shared" si="84"/>
        <v>2.7300000000000004</v>
      </c>
      <c r="AG309" s="25">
        <f t="shared" si="84"/>
        <v>2.7</v>
      </c>
      <c r="AH309" s="25">
        <f t="shared" si="84"/>
        <v>3.0399999999999996</v>
      </c>
      <c r="AI309" s="25">
        <f t="shared" si="84"/>
        <v>2.78</v>
      </c>
      <c r="AJ309" s="25">
        <f t="shared" si="84"/>
        <v>2.43</v>
      </c>
      <c r="AK309" s="25">
        <f t="shared" si="84"/>
        <v>2.66</v>
      </c>
      <c r="AL309" s="25">
        <f t="shared" si="84"/>
        <v>2.51</v>
      </c>
      <c r="AM309" s="25">
        <f t="shared" si="84"/>
        <v>2.5400000000000005</v>
      </c>
      <c r="AN309" s="25">
        <f t="shared" si="84"/>
        <v>2.31</v>
      </c>
      <c r="AO309" s="25">
        <f t="shared" si="84"/>
        <v>2.4599999999999995</v>
      </c>
      <c r="AP309" s="25">
        <f t="shared" si="84"/>
        <v>1.65</v>
      </c>
      <c r="AQ309" s="25">
        <f t="shared" si="84"/>
        <v>1.3900000000000001</v>
      </c>
      <c r="AR309" s="25">
        <f t="shared" si="84"/>
        <v>1.72</v>
      </c>
      <c r="AS309" s="25">
        <f t="shared" si="84"/>
        <v>2.04</v>
      </c>
      <c r="AT309" s="25">
        <f t="shared" si="84"/>
        <v>1.94</v>
      </c>
      <c r="AU309" s="25">
        <f t="shared" si="84"/>
        <v>1.81</v>
      </c>
      <c r="AV309" s="25">
        <f t="shared" si="84"/>
        <v>1.81</v>
      </c>
      <c r="AW309" s="25">
        <f t="shared" si="84"/>
        <v>1.84</v>
      </c>
      <c r="AX309" s="25">
        <f t="shared" si="84"/>
        <v>1.6400000000000001</v>
      </c>
      <c r="AY309" s="25">
        <f t="shared" si="84"/>
        <v>2.29</v>
      </c>
      <c r="AZ309" s="25">
        <f t="shared" si="84"/>
        <v>2.14</v>
      </c>
      <c r="BA309" s="25">
        <f t="shared" si="84"/>
        <v>1.96</v>
      </c>
      <c r="BB309" s="25">
        <f t="shared" si="84"/>
        <v>1.37</v>
      </c>
      <c r="BC309" s="25">
        <f aca="true" t="shared" si="85" ref="BC309:BH309">+AZ232</f>
        <v>0</v>
      </c>
      <c r="BD309" s="25">
        <f t="shared" si="85"/>
        <v>0</v>
      </c>
      <c r="BE309" s="25">
        <f t="shared" si="85"/>
        <v>0</v>
      </c>
      <c r="BF309" s="25">
        <f t="shared" si="85"/>
        <v>0</v>
      </c>
      <c r="BG309" s="25">
        <f t="shared" si="85"/>
        <v>0</v>
      </c>
      <c r="BH309" s="25">
        <f t="shared" si="85"/>
        <v>0</v>
      </c>
    </row>
    <row r="310" spans="5:51" ht="12.75">
      <c r="E310" s="1" t="s">
        <v>296</v>
      </c>
      <c r="I310">
        <v>1.2</v>
      </c>
      <c r="J310">
        <v>2.2</v>
      </c>
      <c r="K310">
        <v>2.7</v>
      </c>
      <c r="L310">
        <v>7</v>
      </c>
      <c r="M310">
        <v>3</v>
      </c>
      <c r="N310">
        <v>4.8</v>
      </c>
      <c r="O310">
        <v>5.6</v>
      </c>
      <c r="P310">
        <v>3.5</v>
      </c>
      <c r="Q310">
        <v>6.1</v>
      </c>
      <c r="R310">
        <v>5.8</v>
      </c>
      <c r="S310">
        <v>3.9</v>
      </c>
      <c r="T310">
        <v>8.2</v>
      </c>
      <c r="U310">
        <v>5.8</v>
      </c>
      <c r="V310">
        <v>4</v>
      </c>
      <c r="W310">
        <v>5.3</v>
      </c>
      <c r="X310">
        <v>4.4</v>
      </c>
      <c r="Y310">
        <v>5.8</v>
      </c>
      <c r="Z310">
        <v>5</v>
      </c>
      <c r="AA310">
        <v>4.2</v>
      </c>
      <c r="AB310">
        <v>4</v>
      </c>
      <c r="AC310">
        <v>5.2</v>
      </c>
      <c r="AD310">
        <v>3.1</v>
      </c>
      <c r="AE310">
        <v>1.8</v>
      </c>
      <c r="AF310">
        <v>3.2</v>
      </c>
      <c r="AG310">
        <v>4.1</v>
      </c>
      <c r="AH310">
        <v>3.3</v>
      </c>
      <c r="AI310">
        <v>3.3</v>
      </c>
      <c r="AJ310">
        <v>5.1</v>
      </c>
      <c r="AK310">
        <v>3.1</v>
      </c>
      <c r="AL310">
        <v>2.8</v>
      </c>
      <c r="AM310">
        <v>1</v>
      </c>
      <c r="AN310">
        <v>0.5</v>
      </c>
      <c r="AO310">
        <v>0.3</v>
      </c>
      <c r="AP310">
        <v>1.3</v>
      </c>
      <c r="AQ310">
        <v>2.5</v>
      </c>
      <c r="AR310">
        <v>0.8</v>
      </c>
      <c r="AS310">
        <v>3.9</v>
      </c>
      <c r="AT310">
        <v>1.3</v>
      </c>
      <c r="AU310">
        <v>1.7</v>
      </c>
      <c r="AV310">
        <v>1.5</v>
      </c>
      <c r="AW310">
        <v>0.3</v>
      </c>
      <c r="AX310">
        <v>0.2</v>
      </c>
      <c r="AY310">
        <v>0.5</v>
      </c>
    </row>
    <row r="311" spans="5:55" ht="11.25">
      <c r="E311" s="1" t="s">
        <v>311</v>
      </c>
      <c r="I311" s="38">
        <f>SUM(I291,I275:I276,I245)</f>
        <v>1</v>
      </c>
      <c r="J311" s="38">
        <f aca="true" t="shared" si="86" ref="J311:BC311">SUM(J291,J275:J276,J245)</f>
        <v>1</v>
      </c>
      <c r="K311" s="38">
        <f t="shared" si="86"/>
        <v>1.05</v>
      </c>
      <c r="L311" s="38">
        <f t="shared" si="86"/>
        <v>1</v>
      </c>
      <c r="M311" s="38">
        <f t="shared" si="86"/>
        <v>1</v>
      </c>
      <c r="N311" s="38">
        <f t="shared" si="86"/>
        <v>1.05</v>
      </c>
      <c r="O311" s="38">
        <f t="shared" si="86"/>
        <v>1</v>
      </c>
      <c r="P311" s="38">
        <f t="shared" si="86"/>
        <v>0.94</v>
      </c>
      <c r="Q311" s="38">
        <f t="shared" si="86"/>
        <v>0.61</v>
      </c>
      <c r="R311" s="38">
        <f t="shared" si="86"/>
        <v>0.49</v>
      </c>
      <c r="S311" s="38">
        <f t="shared" si="86"/>
        <v>0.45</v>
      </c>
      <c r="T311" s="38">
        <f t="shared" si="86"/>
        <v>0.5599999999999999</v>
      </c>
      <c r="U311" s="38">
        <f t="shared" si="86"/>
        <v>0.5399999999999999</v>
      </c>
      <c r="V311" s="38">
        <f t="shared" si="86"/>
        <v>0.6</v>
      </c>
      <c r="W311" s="38">
        <f t="shared" si="86"/>
        <v>0.6</v>
      </c>
      <c r="X311" s="38">
        <f t="shared" si="86"/>
        <v>0.5399999999999999</v>
      </c>
      <c r="Y311" s="38">
        <f t="shared" si="86"/>
        <v>0.6</v>
      </c>
      <c r="Z311" s="38">
        <f t="shared" si="86"/>
        <v>0.6</v>
      </c>
      <c r="AA311" s="38">
        <f t="shared" si="86"/>
        <v>0.5599999999999999</v>
      </c>
      <c r="AB311" s="38">
        <f t="shared" si="86"/>
        <v>0.5</v>
      </c>
      <c r="AC311" s="38">
        <f t="shared" si="86"/>
        <v>0.43</v>
      </c>
      <c r="AD311" s="38">
        <f t="shared" si="86"/>
        <v>0.37</v>
      </c>
      <c r="AE311" s="38">
        <f t="shared" si="86"/>
        <v>0.32</v>
      </c>
      <c r="AF311" s="38">
        <f t="shared" si="86"/>
        <v>0.4</v>
      </c>
      <c r="AG311" s="38">
        <f t="shared" si="86"/>
        <v>0.4</v>
      </c>
      <c r="AH311" s="38">
        <f t="shared" si="86"/>
        <v>0.44</v>
      </c>
      <c r="AI311" s="38">
        <f t="shared" si="86"/>
        <v>0.43</v>
      </c>
      <c r="AJ311" s="38">
        <f t="shared" si="86"/>
        <v>0.4</v>
      </c>
      <c r="AK311" s="38">
        <f t="shared" si="86"/>
        <v>0.43</v>
      </c>
      <c r="AL311" s="38">
        <f t="shared" si="86"/>
        <v>0.4</v>
      </c>
      <c r="AM311" s="38">
        <f t="shared" si="86"/>
        <v>0.43</v>
      </c>
      <c r="AN311" s="38">
        <f t="shared" si="86"/>
        <v>0.37</v>
      </c>
      <c r="AO311" s="38">
        <f t="shared" si="86"/>
        <v>0.2</v>
      </c>
      <c r="AP311" s="38">
        <f t="shared" si="86"/>
        <v>0.2</v>
      </c>
      <c r="AQ311" s="38">
        <f t="shared" si="86"/>
        <v>0.16</v>
      </c>
      <c r="AR311" s="38">
        <f t="shared" si="86"/>
        <v>0.2</v>
      </c>
      <c r="AS311" s="38">
        <f t="shared" si="86"/>
        <v>0.2</v>
      </c>
      <c r="AT311" s="38">
        <f t="shared" si="86"/>
        <v>0.22999999999999998</v>
      </c>
      <c r="AU311" s="38">
        <f t="shared" si="86"/>
        <v>0.2</v>
      </c>
      <c r="AV311" s="38">
        <f t="shared" si="86"/>
        <v>0.2</v>
      </c>
      <c r="AW311" s="38">
        <f t="shared" si="86"/>
        <v>0.21000000000000002</v>
      </c>
      <c r="AX311" s="38">
        <f t="shared" si="86"/>
        <v>0.2</v>
      </c>
      <c r="AY311" s="38">
        <f t="shared" si="86"/>
        <v>0.22999999999999998</v>
      </c>
      <c r="AZ311" s="38">
        <f t="shared" si="86"/>
        <v>0.19</v>
      </c>
      <c r="BA311" s="38">
        <f t="shared" si="86"/>
        <v>0.2</v>
      </c>
      <c r="BB311" s="38">
        <f t="shared" si="86"/>
        <v>0.2</v>
      </c>
      <c r="BC311" s="38">
        <f t="shared" si="86"/>
        <v>0.08</v>
      </c>
    </row>
    <row r="312" spans="5:55" ht="11.25">
      <c r="E312" s="1" t="s">
        <v>310</v>
      </c>
      <c r="I312" s="38">
        <f>+I309-I311</f>
        <v>7.642133645955454</v>
      </c>
      <c r="J312" s="38">
        <f aca="true" t="shared" si="87" ref="J312:BC312">+J309-J311</f>
        <v>6.4921336459554535</v>
      </c>
      <c r="K312" s="38">
        <f t="shared" si="87"/>
        <v>6.792344665885111</v>
      </c>
      <c r="L312" s="38">
        <f t="shared" si="87"/>
        <v>7.234056271981244</v>
      </c>
      <c r="M312" s="38">
        <f t="shared" si="87"/>
        <v>7.234056271981242</v>
      </c>
      <c r="N312" s="38">
        <f t="shared" si="87"/>
        <v>7.562344665885111</v>
      </c>
      <c r="O312" s="38">
        <f t="shared" si="87"/>
        <v>6.814056271981243</v>
      </c>
      <c r="P312" s="38">
        <f t="shared" si="87"/>
        <v>5.811864009378665</v>
      </c>
      <c r="Q312" s="38">
        <f t="shared" si="87"/>
        <v>7.589999999999999</v>
      </c>
      <c r="R312" s="38">
        <f t="shared" si="87"/>
        <v>4.489999999999999</v>
      </c>
      <c r="S312" s="38">
        <f t="shared" si="87"/>
        <v>4.1</v>
      </c>
      <c r="T312" s="38">
        <f t="shared" si="87"/>
        <v>4.109999999999999</v>
      </c>
      <c r="U312" s="38">
        <f t="shared" si="87"/>
        <v>3.5500000000000007</v>
      </c>
      <c r="V312" s="38">
        <f t="shared" si="87"/>
        <v>5.070000000000001</v>
      </c>
      <c r="W312" s="38">
        <f t="shared" si="87"/>
        <v>3.290000000000001</v>
      </c>
      <c r="X312" s="38">
        <f t="shared" si="87"/>
        <v>2.94</v>
      </c>
      <c r="Y312" s="38">
        <f t="shared" si="87"/>
        <v>3.1900000000000004</v>
      </c>
      <c r="Z312" s="38">
        <f t="shared" si="87"/>
        <v>3.1100000000000003</v>
      </c>
      <c r="AA312" s="38">
        <f t="shared" si="87"/>
        <v>2.86</v>
      </c>
      <c r="AB312" s="38">
        <f t="shared" si="87"/>
        <v>2.64</v>
      </c>
      <c r="AC312" s="38">
        <f t="shared" si="87"/>
        <v>2.87</v>
      </c>
      <c r="AD312" s="38">
        <f t="shared" si="87"/>
        <v>2.32</v>
      </c>
      <c r="AE312" s="38">
        <f t="shared" si="87"/>
        <v>1.9000000000000001</v>
      </c>
      <c r="AF312" s="38">
        <f t="shared" si="87"/>
        <v>2.3300000000000005</v>
      </c>
      <c r="AG312" s="38">
        <f t="shared" si="87"/>
        <v>2.3000000000000003</v>
      </c>
      <c r="AH312" s="38">
        <f t="shared" si="87"/>
        <v>2.5999999999999996</v>
      </c>
      <c r="AI312" s="38">
        <f t="shared" si="87"/>
        <v>2.3499999999999996</v>
      </c>
      <c r="AJ312" s="38">
        <f t="shared" si="87"/>
        <v>2.0300000000000002</v>
      </c>
      <c r="AK312" s="38">
        <f t="shared" si="87"/>
        <v>2.23</v>
      </c>
      <c r="AL312" s="38">
        <f t="shared" si="87"/>
        <v>2.11</v>
      </c>
      <c r="AM312" s="38">
        <f t="shared" si="87"/>
        <v>2.1100000000000003</v>
      </c>
      <c r="AN312" s="38">
        <f t="shared" si="87"/>
        <v>1.94</v>
      </c>
      <c r="AO312" s="38">
        <f t="shared" si="87"/>
        <v>2.2599999999999993</v>
      </c>
      <c r="AP312" s="38">
        <f t="shared" si="87"/>
        <v>1.45</v>
      </c>
      <c r="AQ312" s="38">
        <f t="shared" si="87"/>
        <v>1.2300000000000002</v>
      </c>
      <c r="AR312" s="38">
        <f t="shared" si="87"/>
        <v>1.52</v>
      </c>
      <c r="AS312" s="38">
        <f t="shared" si="87"/>
        <v>1.84</v>
      </c>
      <c r="AT312" s="38">
        <f t="shared" si="87"/>
        <v>1.71</v>
      </c>
      <c r="AU312" s="38">
        <f t="shared" si="87"/>
        <v>1.61</v>
      </c>
      <c r="AV312" s="38">
        <f t="shared" si="87"/>
        <v>1.61</v>
      </c>
      <c r="AW312" s="38">
        <f t="shared" si="87"/>
        <v>1.6300000000000001</v>
      </c>
      <c r="AX312" s="38">
        <f t="shared" si="87"/>
        <v>1.4400000000000002</v>
      </c>
      <c r="AY312" s="38">
        <f t="shared" si="87"/>
        <v>2.06</v>
      </c>
      <c r="AZ312" s="38">
        <f t="shared" si="87"/>
        <v>1.9500000000000002</v>
      </c>
      <c r="BA312" s="38">
        <f t="shared" si="87"/>
        <v>1.76</v>
      </c>
      <c r="BB312" s="38">
        <f t="shared" si="87"/>
        <v>1.1700000000000002</v>
      </c>
      <c r="BC312" s="38">
        <f t="shared" si="87"/>
        <v>-0.08</v>
      </c>
    </row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</sheetData>
  <printOptions gridLines="1"/>
  <pageMargins left="0.86" right="0.27" top="0.29" bottom="0.31" header="0.25" footer="0.24"/>
  <pageSetup horizontalDpi="300" verticalDpi="300" orientation="landscape" scale="70" r:id="rId2"/>
  <headerFooter alignWithMargins="0">
    <oddFooter>&amp;L&amp;F&amp;C&amp;A&amp;R&amp;D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rstrykowsky</cp:lastModifiedBy>
  <cp:lastPrinted>2008-04-11T16:22:00Z</cp:lastPrinted>
  <dcterms:created xsi:type="dcterms:W3CDTF">2008-03-26T19:34:16Z</dcterms:created>
  <dcterms:modified xsi:type="dcterms:W3CDTF">2008-04-11T17:28:30Z</dcterms:modified>
  <cp:category/>
  <cp:version/>
  <cp:contentType/>
  <cp:contentStatus/>
</cp:coreProperties>
</file>