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39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'Sheet1'!$A$1:$E$62</definedName>
  </definedNames>
  <calcPr fullCalcOnLoad="1"/>
</workbook>
</file>

<file path=xl/sharedStrings.xml><?xml version="1.0" encoding="utf-8"?>
<sst xmlns="http://schemas.openxmlformats.org/spreadsheetml/2006/main" count="99" uniqueCount="92">
  <si>
    <t>Mod Coil design type C</t>
  </si>
  <si>
    <t>Mod Coil design type A</t>
  </si>
  <si>
    <t>Mod Coil design type B</t>
  </si>
  <si>
    <t xml:space="preserve">Mod Coil interface design </t>
  </si>
  <si>
    <t>Mod Coil interface hardware</t>
  </si>
  <si>
    <t>07 cost but new problem not addressed, $100k risk</t>
  </si>
  <si>
    <t>WBS 17 cryostat and base support</t>
  </si>
  <si>
    <t>a 50% savings but does not give good diagnostic views.  Can accommodate CD4 but does not accommodate beam extension, and future diagnostics.  Low risk design.</t>
  </si>
  <si>
    <t>FP assy stage 1 (job 1810)</t>
  </si>
  <si>
    <t>06 cost and completes in May 7</t>
  </si>
  <si>
    <t>Metrology H/W maint and support (job 1804)</t>
  </si>
  <si>
    <t>WBS 18 Field period assy fuxtures &amp; prep</t>
  </si>
  <si>
    <t>18,14</t>
  </si>
  <si>
    <t>Fueling and Vacuum Pumping</t>
  </si>
  <si>
    <t>Magnetic Diagmnostics</t>
  </si>
  <si>
    <t>E-beam mapping diagnostic hardware</t>
  </si>
  <si>
    <t>Edge &amp; diverter diagnostics</t>
  </si>
  <si>
    <t>Electrical Power Systems</t>
  </si>
  <si>
    <t>Water systems</t>
  </si>
  <si>
    <t>cryogenic  systems</t>
  </si>
  <si>
    <t>Machine assy-Control room flooring and Ready Rooms</t>
  </si>
  <si>
    <t>Machine assy-2 shift ops on select tasks (reduced support crews</t>
  </si>
  <si>
    <t>a -$100k effeciency may not materialize, desribe schedule improvements.</t>
  </si>
  <si>
    <t>Project management office</t>
  </si>
  <si>
    <t>Proj Engr (Reierson,Dudek, Simmons)</t>
  </si>
  <si>
    <t>-21   260   173     36</t>
  </si>
  <si>
    <t>Design Integration (brown, Designer)</t>
  </si>
  <si>
    <t>4     123   210     62</t>
  </si>
  <si>
    <t>Systems Analysis (Brooks)</t>
  </si>
  <si>
    <t>0     153   126    101</t>
  </si>
  <si>
    <t>Dimensional Control (Stratton, Raftopolous)</t>
  </si>
  <si>
    <t>14   122     47     99</t>
  </si>
  <si>
    <t xml:space="preserve">wbs 85 PTP &amp; ISTP startup </t>
  </si>
  <si>
    <t>other cost variances</t>
  </si>
  <si>
    <t>PPPL overhnead rate forecast</t>
  </si>
  <si>
    <t>ecp43</t>
  </si>
  <si>
    <t>incl cost variances and ETC increases</t>
  </si>
  <si>
    <t>contingency</t>
  </si>
  <si>
    <t>bcwr</t>
  </si>
  <si>
    <t xml:space="preserve">Risk </t>
  </si>
  <si>
    <t>Opportunities</t>
  </si>
  <si>
    <t>PF fabrication by ASIPP</t>
  </si>
  <si>
    <t>MCWF delivery incentives</t>
  </si>
  <si>
    <t>cryostat design simplification</t>
  </si>
  <si>
    <t>Mach Assy eliminate hole reaming</t>
  </si>
  <si>
    <t>wbs</t>
  </si>
  <si>
    <t>cv</t>
  </si>
  <si>
    <t>etc increases</t>
  </si>
  <si>
    <t>Job 1353 CS support procurement</t>
  </si>
  <si>
    <t>Simpler design to be fabricated by PPPL</t>
  </si>
  <si>
    <t>combine base ,&amp; coil support struct into one procurement</t>
  </si>
  <si>
    <t>PF coil procurement</t>
  </si>
  <si>
    <t>Metrology H/W &amp; S/W calibration, maintenance,repair</t>
  </si>
  <si>
    <t>Metrology engr supervision (raftopolous) for MC and stage 1 FP assy</t>
  </si>
  <si>
    <t>Machine assy-TC floor resurface</t>
  </si>
  <si>
    <t>FP assy tooling &amp; fixtures (job 1803)-fixture fabr increase</t>
  </si>
  <si>
    <t>FP assy tooling &amp; fixtures (job 1803)-engr&amp; design increase</t>
  </si>
  <si>
    <t>FP assy tooling &amp; fixtures (job 1803)-add'l fixture for stage 5</t>
  </si>
  <si>
    <t>recent experience from domestic vendor</t>
  </si>
  <si>
    <t>MC Winding</t>
  </si>
  <si>
    <t>For FY06 and FY07 - March '07</t>
  </si>
  <si>
    <t>Proj Engr (Reierson,Dudek, Simmons) FY08/09 increase</t>
  </si>
  <si>
    <t>Design Integration (brown, Designer) FY08/09 increase</t>
  </si>
  <si>
    <t>Systems Analysis (Brooks) FY08/09 increase</t>
  </si>
  <si>
    <t xml:space="preserve">Dimensional Control (Stratton, Raftopolous) FY08/09 increase </t>
  </si>
  <si>
    <t>06 and '07 -March '07</t>
  </si>
  <si>
    <t>cryostat fabrication</t>
  </si>
  <si>
    <t xml:space="preserve">Drop red </t>
  </si>
  <si>
    <t>NCSX ETC status</t>
  </si>
  <si>
    <t>WBS</t>
  </si>
  <si>
    <t>cost variances to date</t>
  </si>
  <si>
    <t>ETC increases</t>
  </si>
  <si>
    <t>CD-4 Impact</t>
  </si>
  <si>
    <t>Vac Vsl hardware design</t>
  </si>
  <si>
    <t>06 costs</t>
  </si>
  <si>
    <t>Vac Vsl  hardware fabrication</t>
  </si>
  <si>
    <t>VVSA Contract oversight</t>
  </si>
  <si>
    <t>TF Fab Facility</t>
  </si>
  <si>
    <t>TF coil- fabrication</t>
  </si>
  <si>
    <t>TF coil -PPPL oversight/title III</t>
  </si>
  <si>
    <t>Risk mitigation due to vendor history.</t>
  </si>
  <si>
    <t>jobs 1302,1303 1503 cs suprt, pf design &amp; coil suprts</t>
  </si>
  <si>
    <t>13,15</t>
  </si>
  <si>
    <t>Cryogenic test facility (job 1414)</t>
  </si>
  <si>
    <t>near term cost increase</t>
  </si>
  <si>
    <t xml:space="preserve"> MC winding (job 1451 &amp; 1459)</t>
  </si>
  <si>
    <t>WBS 14 other</t>
  </si>
  <si>
    <t>change to cover only thru March '07</t>
  </si>
  <si>
    <t xml:space="preserve"> About half reflects the learning curve which did not materialize, and another half that the costs are greater. AWAITING INPUT TO INCORP LEARNING CURVE.</t>
  </si>
  <si>
    <r>
      <t>CD-4 reqmnt:vac pumping speed of 1,300 l/s and base pressure of 4x10</t>
    </r>
    <r>
      <rPr>
        <vertAlign val="superscript"/>
        <sz val="12"/>
        <color indexed="8"/>
        <rFont val="Arial"/>
        <family val="0"/>
      </rPr>
      <t>-7</t>
    </r>
    <r>
      <rPr>
        <sz val="10"/>
        <color indexed="8"/>
        <rFont val="Arial"/>
        <family val="0"/>
      </rPr>
      <t xml:space="preserve"> torr</t>
    </r>
  </si>
  <si>
    <t>Instrumentation and Control</t>
  </si>
  <si>
    <t>rates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</si>
</sst>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&quot;$&quot;#,##0.000_);\(&quot;$&quot;#,##0.000\)"/>
    <numFmt numFmtId="168" formatCode="_(* #,##0_);_(* \(#,##0\);_(* &quot;-&quot;??_);_(@_)"/>
    <numFmt numFmtId="169" formatCode="0.0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vertAlign val="superscript"/>
      <sz val="12"/>
      <color indexed="8"/>
      <name val="Arial"/>
      <family val="0"/>
    </font>
    <font>
      <u val="single"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u val="single"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 quotePrefix="1">
      <alignment horizontal="left" wrapText="1"/>
    </xf>
    <xf numFmtId="164" fontId="1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 quotePrefix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left" wrapText="1"/>
    </xf>
    <xf numFmtId="164" fontId="1" fillId="0" borderId="3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166" fontId="1" fillId="0" borderId="0" xfId="19" applyNumberFormat="1" applyFont="1" applyFill="1" applyAlignment="1">
      <alignment horizontal="center"/>
    </xf>
    <xf numFmtId="166" fontId="7" fillId="0" borderId="0" xfId="19" applyNumberFormat="1" applyFont="1" applyFill="1" applyAlignment="1">
      <alignment horizontal="left" wrapText="1"/>
    </xf>
    <xf numFmtId="167" fontId="1" fillId="0" borderId="0" xfId="15" applyNumberFormat="1" applyFont="1" applyFill="1" applyBorder="1" applyAlignment="1">
      <alignment horizontal="center" wrapText="1"/>
    </xf>
    <xf numFmtId="166" fontId="7" fillId="0" borderId="0" xfId="19" applyNumberFormat="1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64" fontId="3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6" fontId="1" fillId="0" borderId="6" xfId="19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168" fontId="1" fillId="0" borderId="0" xfId="15" applyNumberFormat="1" applyFont="1" applyFill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53</xdr:row>
      <xdr:rowOff>0</xdr:rowOff>
    </xdr:from>
    <xdr:to>
      <xdr:col>4</xdr:col>
      <xdr:colOff>514350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>
          <a:off x="7219950" y="905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53</xdr:row>
      <xdr:rowOff>0</xdr:rowOff>
    </xdr:from>
    <xdr:to>
      <xdr:col>4</xdr:col>
      <xdr:colOff>504825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>
          <a:off x="6810375" y="90582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="75" zoomScaleNormal="75" workbookViewId="0" topLeftCell="A26">
      <selection activeCell="E74" sqref="E74"/>
    </sheetView>
  </sheetViews>
  <sheetFormatPr defaultColWidth="9.140625" defaultRowHeight="12.75"/>
  <cols>
    <col min="1" max="1" width="8.140625" style="20" customWidth="1"/>
    <col min="2" max="2" width="54.28125" style="9" customWidth="1"/>
    <col min="3" max="3" width="22.28125" style="15" customWidth="1"/>
    <col min="4" max="4" width="15.8515625" style="20" customWidth="1"/>
    <col min="5" max="5" width="73.00390625" style="48" customWidth="1"/>
    <col min="6" max="6" width="53.00390625" style="19" customWidth="1"/>
    <col min="7" max="11" width="6.7109375" style="9" customWidth="1"/>
    <col min="12" max="16384" width="11.7109375" style="9" customWidth="1"/>
  </cols>
  <sheetData>
    <row r="1" spans="1:10" ht="15.75">
      <c r="A1" s="4"/>
      <c r="B1" s="5" t="s">
        <v>68</v>
      </c>
      <c r="C1" s="6"/>
      <c r="D1" s="4"/>
      <c r="E1" s="7"/>
      <c r="F1" s="8"/>
      <c r="I1" s="2"/>
      <c r="J1" s="2"/>
    </row>
    <row r="2" spans="1:10" ht="12.75">
      <c r="A2" s="10" t="s">
        <v>69</v>
      </c>
      <c r="B2" s="2"/>
      <c r="C2" s="11" t="s">
        <v>70</v>
      </c>
      <c r="D2" s="12" t="s">
        <v>71</v>
      </c>
      <c r="E2" s="13" t="s">
        <v>72</v>
      </c>
      <c r="F2" s="8"/>
      <c r="I2" s="2"/>
      <c r="J2" s="2"/>
    </row>
    <row r="3" spans="1:10" ht="12.75">
      <c r="A3" s="4">
        <v>12</v>
      </c>
      <c r="B3" s="2" t="s">
        <v>73</v>
      </c>
      <c r="C3" s="6">
        <v>92</v>
      </c>
      <c r="D3" s="6">
        <v>70</v>
      </c>
      <c r="E3" s="14" t="s">
        <v>74</v>
      </c>
      <c r="F3" s="8"/>
      <c r="I3" s="2"/>
      <c r="J3" s="2"/>
    </row>
    <row r="4" spans="1:10" ht="12.75">
      <c r="A4" s="4">
        <v>12</v>
      </c>
      <c r="B4" s="2" t="s">
        <v>75</v>
      </c>
      <c r="C4" s="6">
        <v>62</v>
      </c>
      <c r="D4" s="6">
        <v>36</v>
      </c>
      <c r="E4" s="14" t="s">
        <v>74</v>
      </c>
      <c r="F4" s="8"/>
      <c r="I4" s="2"/>
      <c r="J4" s="2"/>
    </row>
    <row r="5" spans="1:10" ht="12.75">
      <c r="A5" s="4">
        <v>12</v>
      </c>
      <c r="B5" s="2" t="s">
        <v>76</v>
      </c>
      <c r="C5" s="6">
        <v>57</v>
      </c>
      <c r="D5" s="6"/>
      <c r="E5" s="7"/>
      <c r="F5" s="8"/>
      <c r="I5" s="2"/>
      <c r="J5" s="2"/>
    </row>
    <row r="6" spans="1:10" ht="12.75">
      <c r="A6" s="4">
        <v>13</v>
      </c>
      <c r="B6" s="2" t="s">
        <v>77</v>
      </c>
      <c r="C6" s="6">
        <v>64</v>
      </c>
      <c r="D6" s="6"/>
      <c r="E6" s="7"/>
      <c r="F6" s="8"/>
      <c r="I6" s="2"/>
      <c r="J6" s="2"/>
    </row>
    <row r="7" spans="1:10" ht="12.75">
      <c r="A7" s="4">
        <v>13</v>
      </c>
      <c r="B7" s="2" t="s">
        <v>78</v>
      </c>
      <c r="D7" s="6">
        <v>384</v>
      </c>
      <c r="E7" s="7"/>
      <c r="F7" s="8"/>
      <c r="I7" s="2"/>
      <c r="J7" s="2"/>
    </row>
    <row r="8" spans="1:10" ht="12.75">
      <c r="A8" s="4">
        <v>13</v>
      </c>
      <c r="B8" s="2" t="s">
        <v>79</v>
      </c>
      <c r="C8" s="6">
        <v>101</v>
      </c>
      <c r="D8" s="6">
        <v>205</v>
      </c>
      <c r="E8" s="7" t="s">
        <v>80</v>
      </c>
      <c r="F8" s="8"/>
      <c r="I8" s="2"/>
      <c r="J8" s="2"/>
    </row>
    <row r="9" spans="1:10" ht="12.75">
      <c r="A9" s="4">
        <v>13</v>
      </c>
      <c r="B9" s="2" t="s">
        <v>81</v>
      </c>
      <c r="C9" s="6">
        <v>5</v>
      </c>
      <c r="D9" s="6">
        <v>10</v>
      </c>
      <c r="E9" s="7"/>
      <c r="F9" s="8"/>
      <c r="I9" s="2"/>
      <c r="J9" s="2"/>
    </row>
    <row r="10" spans="1:10" ht="12.75">
      <c r="A10" s="4">
        <v>13</v>
      </c>
      <c r="B10" s="2" t="s">
        <v>51</v>
      </c>
      <c r="C10" s="6"/>
      <c r="D10" s="50">
        <v>-100</v>
      </c>
      <c r="E10" s="7" t="s">
        <v>58</v>
      </c>
      <c r="F10" s="8"/>
      <c r="I10" s="2"/>
      <c r="J10" s="2"/>
    </row>
    <row r="11" spans="1:10" ht="12.75">
      <c r="A11" s="4" t="s">
        <v>82</v>
      </c>
      <c r="B11" s="2" t="s">
        <v>50</v>
      </c>
      <c r="C11" s="6"/>
      <c r="D11" s="50">
        <v>-63</v>
      </c>
      <c r="E11" s="7"/>
      <c r="F11" s="8"/>
      <c r="I11" s="2"/>
      <c r="J11" s="2"/>
    </row>
    <row r="12" spans="1:10" ht="12.75">
      <c r="A12" s="4">
        <v>13</v>
      </c>
      <c r="B12" s="2" t="s">
        <v>48</v>
      </c>
      <c r="C12" s="6"/>
      <c r="D12" s="50">
        <v>-144</v>
      </c>
      <c r="E12" s="7" t="s">
        <v>49</v>
      </c>
      <c r="F12" s="8"/>
      <c r="I12" s="2"/>
      <c r="J12" s="2"/>
    </row>
    <row r="13" spans="1:10" ht="12.75">
      <c r="A13" s="4">
        <v>14</v>
      </c>
      <c r="B13" s="2" t="s">
        <v>83</v>
      </c>
      <c r="C13" s="6">
        <v>130</v>
      </c>
      <c r="D13" s="6">
        <v>66</v>
      </c>
      <c r="E13" s="7" t="s">
        <v>84</v>
      </c>
      <c r="F13" s="8"/>
      <c r="I13" s="2"/>
      <c r="J13" s="2"/>
    </row>
    <row r="14" spans="1:10" ht="25.5">
      <c r="A14" s="4">
        <v>14</v>
      </c>
      <c r="B14" s="2" t="s">
        <v>85</v>
      </c>
      <c r="C14" s="6">
        <f>390+102</f>
        <v>492</v>
      </c>
      <c r="D14" s="6">
        <v>600</v>
      </c>
      <c r="E14" s="7" t="s">
        <v>88</v>
      </c>
      <c r="F14" s="8"/>
      <c r="I14" s="2"/>
      <c r="J14" s="2"/>
    </row>
    <row r="15" spans="1:10" ht="12.75">
      <c r="A15" s="4">
        <v>14</v>
      </c>
      <c r="B15" s="2" t="s">
        <v>86</v>
      </c>
      <c r="C15" s="6">
        <v>12</v>
      </c>
      <c r="D15" s="6"/>
      <c r="E15" s="7"/>
      <c r="F15" s="8"/>
      <c r="I15" s="2"/>
      <c r="J15" s="2"/>
    </row>
    <row r="16" spans="1:10" ht="12.75">
      <c r="A16" s="4">
        <v>14</v>
      </c>
      <c r="B16" s="2" t="s">
        <v>0</v>
      </c>
      <c r="C16" s="6">
        <v>233</v>
      </c>
      <c r="D16" s="6">
        <v>10</v>
      </c>
      <c r="E16" s="7" t="s">
        <v>74</v>
      </c>
      <c r="F16" s="8"/>
      <c r="I16" s="2"/>
      <c r="J16" s="2"/>
    </row>
    <row r="17" spans="1:10" ht="12.75">
      <c r="A17" s="4">
        <v>14</v>
      </c>
      <c r="B17" s="2" t="s">
        <v>1</v>
      </c>
      <c r="C17" s="6">
        <v>-212</v>
      </c>
      <c r="D17" s="6">
        <v>22</v>
      </c>
      <c r="E17" s="7" t="s">
        <v>74</v>
      </c>
      <c r="F17" s="8"/>
      <c r="I17" s="2"/>
      <c r="J17" s="2"/>
    </row>
    <row r="18" spans="1:10" ht="12.75">
      <c r="A18" s="4">
        <v>14</v>
      </c>
      <c r="B18" s="2" t="s">
        <v>2</v>
      </c>
      <c r="C18" s="6"/>
      <c r="D18" s="50">
        <v>-129</v>
      </c>
      <c r="E18" s="7"/>
      <c r="F18" s="8"/>
      <c r="I18" s="2"/>
      <c r="J18" s="2"/>
    </row>
    <row r="19" spans="1:10" ht="12.75">
      <c r="A19" s="4">
        <v>14</v>
      </c>
      <c r="B19" s="2" t="s">
        <v>3</v>
      </c>
      <c r="C19" s="6"/>
      <c r="D19" s="6">
        <v>125</v>
      </c>
      <c r="E19" s="7" t="s">
        <v>74</v>
      </c>
      <c r="F19" s="8"/>
      <c r="I19" s="2"/>
      <c r="J19" s="2"/>
    </row>
    <row r="20" spans="1:10" ht="12.75">
      <c r="A20" s="4">
        <v>14</v>
      </c>
      <c r="B20" s="2" t="s">
        <v>4</v>
      </c>
      <c r="C20" s="6"/>
      <c r="D20" s="6">
        <v>70</v>
      </c>
      <c r="E20" s="14" t="s">
        <v>5</v>
      </c>
      <c r="F20" s="8"/>
      <c r="I20" s="2"/>
      <c r="J20" s="2"/>
    </row>
    <row r="21" spans="1:10" ht="25.5">
      <c r="A21" s="4">
        <v>17</v>
      </c>
      <c r="B21" s="2" t="s">
        <v>6</v>
      </c>
      <c r="C21" s="6">
        <v>47</v>
      </c>
      <c r="D21" s="16">
        <v>0</v>
      </c>
      <c r="E21" s="7" t="s">
        <v>7</v>
      </c>
      <c r="F21" s="8"/>
      <c r="I21" s="2"/>
      <c r="J21" s="2"/>
    </row>
    <row r="22" spans="1:10" ht="12.75">
      <c r="A22" s="4">
        <v>18</v>
      </c>
      <c r="B22" s="2" t="s">
        <v>8</v>
      </c>
      <c r="C22" s="6"/>
      <c r="D22" s="6">
        <f>163</f>
        <v>163</v>
      </c>
      <c r="E22" s="14" t="s">
        <v>9</v>
      </c>
      <c r="F22" s="17"/>
      <c r="I22" s="2"/>
      <c r="J22" s="2"/>
    </row>
    <row r="23" spans="1:10" ht="12.75">
      <c r="A23" s="4">
        <v>18</v>
      </c>
      <c r="B23" s="2" t="s">
        <v>55</v>
      </c>
      <c r="C23" s="6"/>
      <c r="D23" s="6">
        <v>52</v>
      </c>
      <c r="E23" s="14"/>
      <c r="F23" s="17"/>
      <c r="I23" s="2"/>
      <c r="J23" s="2"/>
    </row>
    <row r="24" spans="1:10" ht="12.75">
      <c r="A24" s="4">
        <v>18</v>
      </c>
      <c r="B24" s="2" t="s">
        <v>57</v>
      </c>
      <c r="C24" s="6"/>
      <c r="D24" s="6">
        <v>60</v>
      </c>
      <c r="E24" s="14"/>
      <c r="F24" s="17"/>
      <c r="I24" s="2"/>
      <c r="J24" s="2"/>
    </row>
    <row r="25" spans="1:10" ht="12.75">
      <c r="A25" s="4">
        <v>18</v>
      </c>
      <c r="B25" s="2" t="s">
        <v>56</v>
      </c>
      <c r="C25" s="6"/>
      <c r="D25" s="6">
        <v>140</v>
      </c>
      <c r="E25" s="18"/>
      <c r="F25" s="17"/>
      <c r="I25" s="2"/>
      <c r="J25" s="2"/>
    </row>
    <row r="26" spans="1:10" ht="12.75">
      <c r="A26" s="4">
        <v>18</v>
      </c>
      <c r="B26" s="2" t="s">
        <v>10</v>
      </c>
      <c r="C26" s="6"/>
      <c r="D26" s="6">
        <v>74</v>
      </c>
      <c r="E26" s="7" t="s">
        <v>60</v>
      </c>
      <c r="F26" s="8"/>
      <c r="I26" s="2"/>
      <c r="J26" s="2"/>
    </row>
    <row r="27" spans="1:10" ht="12.75">
      <c r="A27" s="4">
        <v>18</v>
      </c>
      <c r="B27" s="2" t="s">
        <v>11</v>
      </c>
      <c r="C27" s="6">
        <v>79</v>
      </c>
      <c r="D27" s="6"/>
      <c r="E27" s="7"/>
      <c r="F27" s="8"/>
      <c r="I27" s="2"/>
      <c r="J27" s="2"/>
    </row>
    <row r="28" spans="1:10" ht="12.75">
      <c r="A28" s="4" t="s">
        <v>12</v>
      </c>
      <c r="B28" s="2" t="s">
        <v>53</v>
      </c>
      <c r="C28" s="6"/>
      <c r="D28" s="6">
        <v>168</v>
      </c>
      <c r="E28" s="14" t="s">
        <v>65</v>
      </c>
      <c r="F28" s="8"/>
      <c r="I28" s="2"/>
      <c r="J28" s="2"/>
    </row>
    <row r="29" spans="1:10" ht="18">
      <c r="A29" s="4">
        <v>2</v>
      </c>
      <c r="B29" s="2" t="s">
        <v>13</v>
      </c>
      <c r="D29" s="51">
        <v>-306</v>
      </c>
      <c r="E29" s="8" t="s">
        <v>89</v>
      </c>
      <c r="I29" s="2"/>
      <c r="J29" s="2"/>
    </row>
    <row r="30" spans="1:10" ht="12.75">
      <c r="A30" s="4">
        <v>3</v>
      </c>
      <c r="B30" s="2" t="s">
        <v>14</v>
      </c>
      <c r="C30" s="15">
        <v>70</v>
      </c>
      <c r="E30" s="7"/>
      <c r="F30" s="8"/>
      <c r="I30" s="2"/>
      <c r="J30" s="2"/>
    </row>
    <row r="31" spans="1:10" ht="12.75">
      <c r="A31" s="4">
        <v>3</v>
      </c>
      <c r="B31" s="2" t="s">
        <v>15</v>
      </c>
      <c r="C31" s="6"/>
      <c r="D31" s="50">
        <f>-206+30</f>
        <v>-176</v>
      </c>
      <c r="E31" s="7"/>
      <c r="F31" s="8"/>
      <c r="I31" s="2"/>
      <c r="J31" s="2"/>
    </row>
    <row r="32" spans="1:10" ht="12.75">
      <c r="A32" s="4">
        <v>3</v>
      </c>
      <c r="B32" s="2" t="s">
        <v>16</v>
      </c>
      <c r="C32" s="6"/>
      <c r="D32" s="50">
        <v>-36</v>
      </c>
      <c r="E32" s="7"/>
      <c r="F32" s="8"/>
      <c r="I32" s="2"/>
      <c r="J32" s="2"/>
    </row>
    <row r="33" spans="1:10" ht="12.75">
      <c r="A33" s="4">
        <v>4</v>
      </c>
      <c r="B33" s="2" t="s">
        <v>17</v>
      </c>
      <c r="C33" s="6">
        <v>141</v>
      </c>
      <c r="D33" s="50">
        <f>70-134.754-204.98-48.504-19.473</f>
        <v>-337.711</v>
      </c>
      <c r="E33" s="7"/>
      <c r="F33" s="8"/>
      <c r="I33" s="2"/>
      <c r="J33" s="2"/>
    </row>
    <row r="34" spans="1:10" ht="12.75">
      <c r="A34" s="4">
        <v>5</v>
      </c>
      <c r="B34" s="2" t="s">
        <v>90</v>
      </c>
      <c r="D34" s="50">
        <v>-1091.9</v>
      </c>
      <c r="E34" s="7"/>
      <c r="F34" s="8"/>
      <c r="I34" s="2"/>
      <c r="J34" s="2"/>
    </row>
    <row r="35" spans="1:10" ht="12.75">
      <c r="A35" s="4">
        <v>61</v>
      </c>
      <c r="B35" s="2" t="s">
        <v>18</v>
      </c>
      <c r="D35" s="50">
        <v>-78.4</v>
      </c>
      <c r="E35" s="7"/>
      <c r="F35" s="8"/>
      <c r="I35" s="2"/>
      <c r="J35" s="2"/>
    </row>
    <row r="36" spans="1:10" ht="12.75">
      <c r="A36" s="4">
        <v>62</v>
      </c>
      <c r="B36" s="2" t="s">
        <v>19</v>
      </c>
      <c r="D36" s="15"/>
      <c r="E36" s="7"/>
      <c r="F36" s="8"/>
      <c r="I36" s="2"/>
      <c r="J36" s="2"/>
    </row>
    <row r="37" spans="1:10" ht="12.75">
      <c r="A37" s="4">
        <v>7</v>
      </c>
      <c r="B37" s="2" t="s">
        <v>20</v>
      </c>
      <c r="D37" s="51">
        <v>-19</v>
      </c>
      <c r="E37" s="7"/>
      <c r="F37" s="8"/>
      <c r="I37" s="2"/>
      <c r="J37" s="2"/>
    </row>
    <row r="38" spans="1:10" ht="12.75">
      <c r="A38" s="4">
        <v>7</v>
      </c>
      <c r="B38" s="2" t="s">
        <v>54</v>
      </c>
      <c r="D38" s="51">
        <v>-35</v>
      </c>
      <c r="E38" s="7"/>
      <c r="F38" s="8"/>
      <c r="I38" s="2"/>
      <c r="J38" s="2"/>
    </row>
    <row r="39" spans="1:10" ht="12.75">
      <c r="A39" s="4">
        <v>7</v>
      </c>
      <c r="B39" s="2" t="s">
        <v>21</v>
      </c>
      <c r="C39" s="6">
        <v>37</v>
      </c>
      <c r="D39" s="50">
        <v>-100</v>
      </c>
      <c r="E39" s="7" t="s">
        <v>22</v>
      </c>
      <c r="F39" s="8"/>
      <c r="I39" s="2"/>
      <c r="J39" s="2"/>
    </row>
    <row r="40" spans="1:10" ht="12.75">
      <c r="A40" s="4">
        <v>81</v>
      </c>
      <c r="B40" s="2" t="s">
        <v>23</v>
      </c>
      <c r="C40" s="6">
        <v>83</v>
      </c>
      <c r="D40" s="50">
        <v>-5</v>
      </c>
      <c r="E40" s="7"/>
      <c r="F40" s="8"/>
      <c r="I40" s="2"/>
      <c r="J40" s="2"/>
    </row>
    <row r="41" spans="1:13" ht="12.75">
      <c r="A41" s="4">
        <v>8202</v>
      </c>
      <c r="B41" s="2" t="s">
        <v>24</v>
      </c>
      <c r="C41" s="6">
        <v>44</v>
      </c>
      <c r="D41" s="6">
        <v>109</v>
      </c>
      <c r="E41" s="21" t="s">
        <v>87</v>
      </c>
      <c r="F41" s="18" t="s">
        <v>25</v>
      </c>
      <c r="G41" s="9">
        <v>-21</v>
      </c>
      <c r="H41" s="9">
        <v>260</v>
      </c>
      <c r="I41" s="2">
        <v>173</v>
      </c>
      <c r="J41" s="2">
        <v>36</v>
      </c>
      <c r="L41" s="9">
        <f>SUM(G41:H41)</f>
        <v>239</v>
      </c>
      <c r="M41" s="9">
        <f>SUM(I41:J41)</f>
        <v>209</v>
      </c>
    </row>
    <row r="42" spans="1:13" ht="12.75">
      <c r="A42" s="4">
        <v>8203</v>
      </c>
      <c r="B42" s="2" t="s">
        <v>26</v>
      </c>
      <c r="C42" s="6">
        <v>-4</v>
      </c>
      <c r="D42" s="6">
        <v>66</v>
      </c>
      <c r="E42" s="21" t="s">
        <v>87</v>
      </c>
      <c r="F42" s="18" t="s">
        <v>27</v>
      </c>
      <c r="G42" s="9">
        <v>4</v>
      </c>
      <c r="H42" s="9">
        <v>123</v>
      </c>
      <c r="I42" s="2">
        <v>210</v>
      </c>
      <c r="J42" s="2">
        <v>62</v>
      </c>
      <c r="L42" s="9">
        <f>SUM(G42:H42)</f>
        <v>127</v>
      </c>
      <c r="M42" s="9">
        <f>SUM(I42:J42)</f>
        <v>272</v>
      </c>
    </row>
    <row r="43" spans="1:13" ht="12.75">
      <c r="A43" s="4">
        <v>8204</v>
      </c>
      <c r="B43" s="2" t="s">
        <v>28</v>
      </c>
      <c r="C43" s="6">
        <v>142</v>
      </c>
      <c r="D43" s="6">
        <v>77</v>
      </c>
      <c r="E43" s="21" t="s">
        <v>87</v>
      </c>
      <c r="F43" s="18" t="s">
        <v>29</v>
      </c>
      <c r="G43" s="9">
        <v>0</v>
      </c>
      <c r="H43" s="9">
        <v>153</v>
      </c>
      <c r="I43" s="2">
        <v>126</v>
      </c>
      <c r="J43" s="2">
        <v>101</v>
      </c>
      <c r="L43" s="9">
        <f>SUM(G43:H43)</f>
        <v>153</v>
      </c>
      <c r="M43" s="9">
        <f>SUM(I43:J43)</f>
        <v>227</v>
      </c>
    </row>
    <row r="44" spans="1:13" ht="12.75">
      <c r="A44" s="4">
        <v>8205</v>
      </c>
      <c r="B44" s="2" t="s">
        <v>30</v>
      </c>
      <c r="C44" s="6">
        <v>0</v>
      </c>
      <c r="D44" s="6">
        <v>75</v>
      </c>
      <c r="E44" s="21" t="s">
        <v>87</v>
      </c>
      <c r="F44" s="18" t="s">
        <v>31</v>
      </c>
      <c r="G44" s="9">
        <v>14</v>
      </c>
      <c r="H44" s="9">
        <v>122</v>
      </c>
      <c r="I44" s="2">
        <v>47</v>
      </c>
      <c r="J44" s="2">
        <v>99</v>
      </c>
      <c r="L44" s="9">
        <f>SUM(G44:H44)</f>
        <v>136</v>
      </c>
      <c r="M44" s="9">
        <f>SUM(I44:J44)</f>
        <v>146</v>
      </c>
    </row>
    <row r="45" spans="1:10" ht="12.75">
      <c r="A45" s="4">
        <v>85</v>
      </c>
      <c r="B45" s="2" t="s">
        <v>32</v>
      </c>
      <c r="C45" s="6"/>
      <c r="D45" s="50">
        <v>-396.6</v>
      </c>
      <c r="E45" s="7"/>
      <c r="F45" s="8"/>
      <c r="I45" s="2"/>
      <c r="J45" s="2"/>
    </row>
    <row r="46" spans="1:10" ht="12.75">
      <c r="A46" s="4"/>
      <c r="B46" s="2" t="s">
        <v>33</v>
      </c>
      <c r="C46" s="6">
        <v>6</v>
      </c>
      <c r="D46" s="6"/>
      <c r="E46" s="7"/>
      <c r="F46" s="8"/>
      <c r="I46" s="2"/>
      <c r="J46" s="2"/>
    </row>
    <row r="47" spans="1:10" ht="13.5" thickBot="1">
      <c r="A47" s="4"/>
      <c r="B47" s="2" t="s">
        <v>34</v>
      </c>
      <c r="C47" s="22">
        <v>-107</v>
      </c>
      <c r="D47" s="52">
        <v>-299</v>
      </c>
      <c r="E47" s="7"/>
      <c r="F47" s="8"/>
      <c r="I47" s="2"/>
      <c r="J47" s="2"/>
    </row>
    <row r="48" spans="1:10" ht="12.75">
      <c r="A48" s="4"/>
      <c r="B48" s="2"/>
      <c r="C48" s="6">
        <f>SUM(C3:C47)</f>
        <v>1574</v>
      </c>
      <c r="D48" s="6">
        <f>SUM(D3:D47)</f>
        <v>-734.6110000000001</v>
      </c>
      <c r="E48" s="7"/>
      <c r="F48" s="8"/>
      <c r="G48" s="2"/>
      <c r="H48" s="2"/>
      <c r="I48" s="2"/>
      <c r="J48" s="2"/>
    </row>
    <row r="49" spans="1:10" ht="12.75">
      <c r="A49" s="4"/>
      <c r="B49" s="2"/>
      <c r="C49" s="6"/>
      <c r="D49" s="6"/>
      <c r="E49" s="7"/>
      <c r="F49" s="8"/>
      <c r="G49" s="2"/>
      <c r="H49" s="2"/>
      <c r="I49" s="2"/>
      <c r="J49" s="2"/>
    </row>
    <row r="50" spans="1:10" ht="12.75">
      <c r="A50" s="4"/>
      <c r="B50" s="2"/>
      <c r="C50" s="23" t="s">
        <v>35</v>
      </c>
      <c r="D50" s="24"/>
      <c r="E50" s="25" t="s">
        <v>36</v>
      </c>
      <c r="F50" s="26"/>
      <c r="G50" s="26"/>
      <c r="H50" s="26"/>
      <c r="I50" s="26"/>
      <c r="J50" s="2"/>
    </row>
    <row r="51" spans="1:10" ht="12.75">
      <c r="A51" s="4"/>
      <c r="B51" s="27" t="s">
        <v>37</v>
      </c>
      <c r="C51" s="28">
        <v>8.72</v>
      </c>
      <c r="D51" s="28"/>
      <c r="E51" s="29">
        <f>+C51-((C48+D48)/1000)</f>
        <v>7.880611000000001</v>
      </c>
      <c r="F51" s="26"/>
      <c r="G51" s="28"/>
      <c r="H51" s="4"/>
      <c r="I51" s="4"/>
      <c r="J51" s="2"/>
    </row>
    <row r="52" spans="1:10" ht="15">
      <c r="A52" s="4"/>
      <c r="B52" s="30"/>
      <c r="C52" s="31">
        <f>+C51/C53</f>
        <v>0.23354223579195463</v>
      </c>
      <c r="D52" s="31"/>
      <c r="E52" s="32">
        <f>+E51/E53</f>
        <v>0.21529730484792003</v>
      </c>
      <c r="F52" s="33"/>
      <c r="G52" s="34"/>
      <c r="H52" s="4"/>
      <c r="I52" s="4"/>
      <c r="J52" s="2"/>
    </row>
    <row r="53" spans="1:10" ht="13.5" thickBot="1">
      <c r="A53" s="4"/>
      <c r="B53" s="27" t="s">
        <v>38</v>
      </c>
      <c r="C53" s="28">
        <f>92.401-C51-46.343</f>
        <v>37.337999999999994</v>
      </c>
      <c r="D53" s="28"/>
      <c r="E53" s="35">
        <f>+C53+(D48/1000)</f>
        <v>36.60338899999999</v>
      </c>
      <c r="F53" s="26"/>
      <c r="G53" s="36"/>
      <c r="H53" s="4"/>
      <c r="I53" s="4"/>
      <c r="J53" s="2"/>
    </row>
    <row r="54" spans="1:5" ht="12.75">
      <c r="A54" s="37" t="s">
        <v>39</v>
      </c>
      <c r="B54" s="38"/>
      <c r="C54" s="39" t="s">
        <v>40</v>
      </c>
      <c r="D54" s="40"/>
      <c r="E54" s="41"/>
    </row>
    <row r="55" spans="1:5" ht="12.75">
      <c r="A55" s="1">
        <v>410</v>
      </c>
      <c r="B55" s="2" t="s">
        <v>42</v>
      </c>
      <c r="C55" s="6">
        <v>375</v>
      </c>
      <c r="D55" s="42" t="s">
        <v>41</v>
      </c>
      <c r="E55" s="43"/>
    </row>
    <row r="56" spans="1:5" ht="12.75">
      <c r="A56" s="1">
        <v>18</v>
      </c>
      <c r="B56" s="2" t="s">
        <v>52</v>
      </c>
      <c r="C56" s="6">
        <v>100</v>
      </c>
      <c r="D56" s="42" t="s">
        <v>43</v>
      </c>
      <c r="E56" s="43"/>
    </row>
    <row r="57" spans="1:5" ht="12.75">
      <c r="A57" s="1">
        <v>339</v>
      </c>
      <c r="B57" s="2" t="s">
        <v>61</v>
      </c>
      <c r="C57" s="6">
        <v>44</v>
      </c>
      <c r="D57" s="42" t="s">
        <v>44</v>
      </c>
      <c r="E57" s="43"/>
    </row>
    <row r="58" spans="1:5" ht="12.75">
      <c r="A58" s="1">
        <v>333</v>
      </c>
      <c r="B58" s="2" t="s">
        <v>62</v>
      </c>
      <c r="C58" s="6">
        <v>250</v>
      </c>
      <c r="D58" s="42" t="s">
        <v>66</v>
      </c>
      <c r="E58" s="43"/>
    </row>
    <row r="59" spans="1:5" ht="12.75">
      <c r="A59" s="1">
        <v>304</v>
      </c>
      <c r="B59" s="2" t="s">
        <v>63</v>
      </c>
      <c r="C59" s="9"/>
      <c r="D59" s="9"/>
      <c r="E59" s="43"/>
    </row>
    <row r="60" spans="1:5" ht="12.75">
      <c r="A60" s="1">
        <v>207</v>
      </c>
      <c r="B60" s="2" t="s">
        <v>64</v>
      </c>
      <c r="C60" s="6"/>
      <c r="D60" s="42"/>
      <c r="E60" s="43"/>
    </row>
    <row r="61" spans="1:5" ht="13.5" thickBot="1">
      <c r="A61" s="3">
        <v>618</v>
      </c>
      <c r="B61" s="2" t="s">
        <v>59</v>
      </c>
      <c r="C61" s="22"/>
      <c r="D61" s="44"/>
      <c r="E61" s="43"/>
    </row>
    <row r="62" spans="1:5" ht="13.5" thickBot="1">
      <c r="A62" s="3">
        <f>SUM(A55:A61)</f>
        <v>2229</v>
      </c>
      <c r="B62" s="45"/>
      <c r="C62" s="22">
        <f>SUM(C55:C61)</f>
        <v>769</v>
      </c>
      <c r="D62" s="46"/>
      <c r="E62" s="47"/>
    </row>
    <row r="63" spans="1:2" ht="12.75">
      <c r="A63" s="15"/>
      <c r="B63" s="2" t="s">
        <v>67</v>
      </c>
    </row>
    <row r="64" spans="1:4" ht="12.75">
      <c r="A64" s="15"/>
      <c r="B64" s="30" t="s">
        <v>45</v>
      </c>
      <c r="C64" s="15" t="s">
        <v>46</v>
      </c>
      <c r="D64" s="20" t="s">
        <v>47</v>
      </c>
    </row>
    <row r="65" spans="2:4" ht="12.75">
      <c r="B65" s="49">
        <v>1</v>
      </c>
      <c r="C65" s="15">
        <f>SUM(C3:C28)</f>
        <v>1162</v>
      </c>
      <c r="D65" s="15">
        <f>SUM(D3:D28)</f>
        <v>1819</v>
      </c>
    </row>
    <row r="66" spans="2:4" ht="12.75">
      <c r="B66" s="49">
        <v>2</v>
      </c>
      <c r="C66" s="15">
        <f>SUM(C29)</f>
        <v>0</v>
      </c>
      <c r="D66" s="53">
        <f>SUM(D29)</f>
        <v>-306</v>
      </c>
    </row>
    <row r="67" spans="2:4" ht="12.75">
      <c r="B67" s="49">
        <v>3</v>
      </c>
      <c r="C67" s="15">
        <f>SUM(C30:C32)</f>
        <v>70</v>
      </c>
      <c r="D67" s="53">
        <f>SUM(D30:D32)</f>
        <v>-212</v>
      </c>
    </row>
    <row r="68" spans="2:4" ht="12.75">
      <c r="B68" s="49">
        <v>4</v>
      </c>
      <c r="C68" s="15">
        <f>SUM(C33)</f>
        <v>141</v>
      </c>
      <c r="D68" s="53">
        <f>SUM(D33)</f>
        <v>-337.711</v>
      </c>
    </row>
    <row r="69" spans="2:4" ht="12.75">
      <c r="B69" s="49">
        <v>5</v>
      </c>
      <c r="C69" s="15">
        <f>SUM(C34)</f>
        <v>0</v>
      </c>
      <c r="D69" s="53">
        <f>SUM(D34)</f>
        <v>-1091.9</v>
      </c>
    </row>
    <row r="70" spans="2:4" ht="12.75">
      <c r="B70" s="49">
        <v>6</v>
      </c>
      <c r="C70" s="15">
        <f>SUM(C35:C36)</f>
        <v>0</v>
      </c>
      <c r="D70" s="53">
        <f>SUM(D35:D36)</f>
        <v>-78.4</v>
      </c>
    </row>
    <row r="71" spans="2:4" ht="12.75">
      <c r="B71" s="49">
        <v>7</v>
      </c>
      <c r="C71" s="15">
        <f>SUM(C37:C39)</f>
        <v>37</v>
      </c>
      <c r="D71" s="53">
        <f>SUM(D37:D39)</f>
        <v>-154</v>
      </c>
    </row>
    <row r="72" spans="2:4" ht="12.75">
      <c r="B72" s="49">
        <v>8</v>
      </c>
      <c r="C72" s="15">
        <f>SUM(C40:C45)</f>
        <v>265</v>
      </c>
      <c r="D72" s="53">
        <f>SUM(D40:D45)</f>
        <v>-74.60000000000002</v>
      </c>
    </row>
    <row r="73" spans="2:4" ht="12.75">
      <c r="B73" s="30" t="s">
        <v>91</v>
      </c>
      <c r="C73" s="54">
        <f>SUM(C46:C47)</f>
        <v>-101</v>
      </c>
      <c r="D73" s="54">
        <f>SUM(D47)</f>
        <v>-299</v>
      </c>
    </row>
    <row r="74" spans="3:4" ht="12.75">
      <c r="C74" s="15">
        <f>SUM(C65:C73)</f>
        <v>1574</v>
      </c>
      <c r="D74" s="15">
        <f>SUM(D65:D73)</f>
        <v>-734.6110000000001</v>
      </c>
    </row>
  </sheetData>
  <printOptions gridLines="1" headings="1"/>
  <pageMargins left="0.26" right="0.54" top="0.23" bottom="0.17" header="0.17" footer="0.17"/>
  <pageSetup fitToHeight="1" fitToWidth="1" horizontalDpi="600" verticalDpi="600" orientation="landscape" scale="70" r:id="rId2"/>
  <headerFooter alignWithMargins="0">
    <oddFooter>&amp;R&amp;F    &amp;A     &amp;D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cp:lastPrinted>2006-04-20T12:51:29Z</cp:lastPrinted>
  <dcterms:created xsi:type="dcterms:W3CDTF">2002-06-05T17:43:08Z</dcterms:created>
  <dcterms:modified xsi:type="dcterms:W3CDTF">2006-04-21T17:48:14Z</dcterms:modified>
  <cp:category/>
  <cp:version/>
  <cp:contentType/>
  <cp:contentStatus/>
</cp:coreProperties>
</file>