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371" windowWidth="9390" windowHeight="11235" firstSheet="2" activeTab="2"/>
  </bookViews>
  <sheets>
    <sheet name="Sheet1" sheetId="1" r:id="rId1"/>
    <sheet name="Sheet2" sheetId="2" r:id="rId2"/>
    <sheet name="Lehman worksheet" sheetId="3" r:id="rId3"/>
  </sheets>
  <definedNames>
    <definedName name="ACT">#REF!</definedName>
    <definedName name="BABO">#REF!</definedName>
    <definedName name="BC">#REF!</definedName>
    <definedName name="CCCC">#REF!</definedName>
    <definedName name="CCXX">#REF!</definedName>
    <definedName name="DSNR">#REF!</definedName>
    <definedName name="EVC">#REF!</definedName>
    <definedName name="FWP">#REF!</definedName>
    <definedName name="JJJJ">#REF!</definedName>
    <definedName name="JOBX">#REF!</definedName>
    <definedName name="MCAP">#REF!</definedName>
    <definedName name="ORDR">#REF!</definedName>
    <definedName name="PCTC">#REF!</definedName>
    <definedName name="PHAS">#REF!</definedName>
    <definedName name="_xlnm.Print_Area" localSheetId="2">'Lehman worksheet'!$A$1:$N$61</definedName>
    <definedName name="RLM">#REF!</definedName>
    <definedName name="ROLL">#REF!</definedName>
    <definedName name="SJOB">#REF!</definedName>
    <definedName name="TITLE">#REF!</definedName>
    <definedName name="WAF">#REF!</definedName>
    <definedName name="WBS1">#REF!</definedName>
    <definedName name="WBS2">#REF!</definedName>
    <definedName name="WBS3">#REF!</definedName>
    <definedName name="WBS4">#REF!</definedName>
    <definedName name="WPWP">#REF!</definedName>
  </definedNames>
  <calcPr fullCalcOnLoad="1"/>
</workbook>
</file>

<file path=xl/comments3.xml><?xml version="1.0" encoding="utf-8"?>
<comments xmlns="http://schemas.openxmlformats.org/spreadsheetml/2006/main">
  <authors>
    <author>SC</author>
  </authors>
  <commentList>
    <comment ref="O4" authorId="0">
      <text>
        <r>
          <rPr>
            <b/>
            <sz val="8"/>
            <rFont val="Tahoma"/>
            <family val="0"/>
          </rPr>
          <t>SC:</t>
        </r>
        <r>
          <rPr>
            <sz val="8"/>
            <rFont val="Tahoma"/>
            <family val="0"/>
          </rPr>
          <t xml:space="preserve">
The committee believes that the NCSX Team has made a credible estimate of the base costs and applied an appropriate level of contingency made on the basis of technical and schedule risk.
The base costs estimates have benefited significantly from preliminary manufacturing feasibility studies performed by potential vendors of both the Modular Coil forms and the Vacuum Vessel.  The NCSX Team has performed significant analysis of the components deemed to be the most technically risky (modular coils and VV).  They have included an appropriate level of manufacturing R&amp;D to mitigate these risks.
</t>
        </r>
      </text>
    </comment>
    <comment ref="O14" authorId="0">
      <text>
        <r>
          <rPr>
            <b/>
            <sz val="8"/>
            <rFont val="Tahoma"/>
            <family val="0"/>
          </rPr>
          <t>SC:</t>
        </r>
        <r>
          <rPr>
            <sz val="8"/>
            <rFont val="Tahoma"/>
            <family val="0"/>
          </rPr>
          <t xml:space="preserve">
Refurbishment of existing systems.
</t>
        </r>
      </text>
    </comment>
    <comment ref="O19" authorId="0">
      <text>
        <r>
          <rPr>
            <b/>
            <sz val="8"/>
            <rFont val="Tahoma"/>
            <family val="0"/>
          </rPr>
          <t>SC:</t>
        </r>
        <r>
          <rPr>
            <sz val="8"/>
            <rFont val="Tahoma"/>
            <family val="0"/>
          </rPr>
          <t xml:space="preserve">
Viable budget estimate for planned effort using new hardware.</t>
        </r>
      </text>
    </comment>
    <comment ref="O24" authorId="0">
      <text>
        <r>
          <rPr>
            <b/>
            <sz val="8"/>
            <rFont val="Tahoma"/>
            <family val="0"/>
          </rPr>
          <t>SC:</t>
        </r>
        <r>
          <rPr>
            <sz val="8"/>
            <rFont val="Tahoma"/>
            <family val="0"/>
          </rPr>
          <t xml:space="preserve">
All technology and costing data drawn from NSTX.</t>
        </r>
      </text>
    </comment>
    <comment ref="O30" authorId="0">
      <text>
        <r>
          <rPr>
            <b/>
            <sz val="8"/>
            <rFont val="Tahoma"/>
            <family val="0"/>
          </rPr>
          <t>SC:</t>
        </r>
        <r>
          <rPr>
            <sz val="8"/>
            <rFont val="Tahoma"/>
            <family val="0"/>
          </rPr>
          <t xml:space="preserve">
Install computers &amp; networks &amp; connect existing software systems for controls and data acquisition.</t>
        </r>
      </text>
    </comment>
    <comment ref="O31" authorId="0">
      <text>
        <r>
          <rPr>
            <b/>
            <sz val="8"/>
            <rFont val="Tahoma"/>
            <family val="0"/>
          </rPr>
          <t>SC:</t>
        </r>
        <r>
          <rPr>
            <sz val="8"/>
            <rFont val="Tahoma"/>
            <family val="0"/>
          </rPr>
          <t xml:space="preserve">
Layout and install standard computer networks.
</t>
        </r>
      </text>
    </comment>
    <comment ref="O32" authorId="0">
      <text>
        <r>
          <rPr>
            <b/>
            <sz val="8"/>
            <rFont val="Tahoma"/>
            <family val="0"/>
          </rPr>
          <t>SC:</t>
        </r>
        <r>
          <rPr>
            <sz val="8"/>
            <rFont val="Tahoma"/>
            <family val="0"/>
          </rPr>
          <t xml:space="preserve">
EPICS control configuration and testing for 5 systems--lots of experience.</t>
        </r>
      </text>
    </comment>
    <comment ref="O33" authorId="0">
      <text>
        <r>
          <rPr>
            <b/>
            <sz val="8"/>
            <rFont val="Tahoma"/>
            <family val="0"/>
          </rPr>
          <t>SC:</t>
        </r>
        <r>
          <rPr>
            <sz val="8"/>
            <rFont val="Tahoma"/>
            <family val="0"/>
          </rPr>
          <t xml:space="preserve">
Install computer hardware and configure MDS Plus data acquisition--lots of experience</t>
        </r>
      </text>
    </comment>
    <comment ref="O34" authorId="0">
      <text>
        <r>
          <rPr>
            <b/>
            <sz val="8"/>
            <rFont val="Tahoma"/>
            <family val="0"/>
          </rPr>
          <t>SC:</t>
        </r>
        <r>
          <rPr>
            <sz val="8"/>
            <rFont val="Tahoma"/>
            <family val="0"/>
          </rPr>
          <t xml:space="preserve">
Design and deploy timing and synchronization system based on NSTX.</t>
        </r>
      </text>
    </comment>
    <comment ref="O35" authorId="0">
      <text>
        <r>
          <rPr>
            <b/>
            <sz val="8"/>
            <rFont val="Tahoma"/>
            <family val="0"/>
          </rPr>
          <t>SC:</t>
        </r>
        <r>
          <rPr>
            <sz val="8"/>
            <rFont val="Tahoma"/>
            <family val="0"/>
          </rPr>
          <t xml:space="preserve">
Clone NSTX real-time control systems</t>
        </r>
      </text>
    </comment>
    <comment ref="O36" authorId="0">
      <text>
        <r>
          <rPr>
            <b/>
            <sz val="8"/>
            <rFont val="Tahoma"/>
            <family val="0"/>
          </rPr>
          <t>SC:</t>
        </r>
        <r>
          <rPr>
            <sz val="8"/>
            <rFont val="Tahoma"/>
            <family val="0"/>
          </rPr>
          <t xml:space="preserve">
Layout and install safety interlock systems</t>
        </r>
      </text>
    </comment>
    <comment ref="O38" authorId="0">
      <text>
        <r>
          <rPr>
            <b/>
            <sz val="8"/>
            <rFont val="Tahoma"/>
            <family val="0"/>
          </rPr>
          <t>SC:</t>
        </r>
        <r>
          <rPr>
            <sz val="8"/>
            <rFont val="Tahoma"/>
            <family val="0"/>
          </rPr>
          <t xml:space="preserve">
Extensive use of existing systems with refurbishing.  Recent experience with NSTX for cost estimates</t>
        </r>
      </text>
    </comment>
    <comment ref="O50" authorId="0">
      <text>
        <r>
          <rPr>
            <b/>
            <sz val="8"/>
            <rFont val="Tahoma"/>
            <family val="0"/>
          </rPr>
          <t>SC:</t>
        </r>
        <r>
          <rPr>
            <sz val="8"/>
            <rFont val="Tahoma"/>
            <family val="0"/>
          </rPr>
          <t xml:space="preserve">
Cost reasonable based on review
</t>
        </r>
      </text>
    </comment>
  </commentList>
</comments>
</file>

<file path=xl/sharedStrings.xml><?xml version="1.0" encoding="utf-8"?>
<sst xmlns="http://schemas.openxmlformats.org/spreadsheetml/2006/main" count="220" uniqueCount="130">
  <si>
    <t>14 - Modular Coils</t>
  </si>
  <si>
    <t>15 - Structures</t>
  </si>
  <si>
    <t>16 - Coil Services</t>
  </si>
  <si>
    <t>21 - Fueling Systems</t>
  </si>
  <si>
    <t>41 - AC Power</t>
  </si>
  <si>
    <t>43 - DC Systems</t>
  </si>
  <si>
    <t>61 - Water Systems</t>
  </si>
  <si>
    <t>63 - Utility Systems</t>
  </si>
  <si>
    <t>84 - Project Physics</t>
  </si>
  <si>
    <t>12 - Vacuum Vessel Systems</t>
  </si>
  <si>
    <t>13 - Conventional Coils</t>
  </si>
  <si>
    <t>17 - Cryostat and Base Support Structure</t>
  </si>
  <si>
    <t>18 - Field Period Assembly</t>
  </si>
  <si>
    <t>19 - Stellarator Core Management and Integration</t>
  </si>
  <si>
    <t>22 - Torus Vacuum Pumping Systems</t>
  </si>
  <si>
    <t>25 - Neutral Beam Injection System</t>
  </si>
  <si>
    <t>31 - Magnetic Diagnostics</t>
  </si>
  <si>
    <t>36 - Edge and Divertor Diagnostics</t>
  </si>
  <si>
    <t>38 - Electron Beam (EB) Mapping</t>
  </si>
  <si>
    <t>39 - Diagnostics Integration</t>
  </si>
  <si>
    <t>44 - Control and protection Systems</t>
  </si>
  <si>
    <t>45 - Power System Design and Integration</t>
  </si>
  <si>
    <t>46 - FCPC Building Modifications</t>
  </si>
  <si>
    <t>dcma</t>
  </si>
  <si>
    <t>WBS2</t>
  </si>
  <si>
    <t>Data</t>
  </si>
  <si>
    <t>Sum of BUDGET (BAC)</t>
  </si>
  <si>
    <t>Sum of CV</t>
  </si>
  <si>
    <t>Sum of etc increases</t>
  </si>
  <si>
    <t>Sum of ETC total</t>
  </si>
  <si>
    <t>Total Sum of ETC total</t>
  </si>
  <si>
    <t>Total Sum of Total Contingency Balance %$</t>
  </si>
  <si>
    <t>etc</t>
  </si>
  <si>
    <t>cont</t>
  </si>
  <si>
    <t>MCWF</t>
  </si>
  <si>
    <t>VVSA</t>
  </si>
  <si>
    <t xml:space="preserve">A </t>
  </si>
  <si>
    <t>51 - TCP/IP Infrastructure Systems</t>
  </si>
  <si>
    <t>52 - Central Instrumentation &amp; Control</t>
  </si>
  <si>
    <t>53 - Data Acquisition &amp; Facility Computing</t>
  </si>
  <si>
    <t>54 - Facility Timing &amp; Synchronization</t>
  </si>
  <si>
    <t>55 - Real Time Plasma &amp; Power Supply Control Sys</t>
  </si>
  <si>
    <t>56 - Central Safety Interlock Systems</t>
  </si>
  <si>
    <t>58 - Central I&amp;C management and Integration</t>
  </si>
  <si>
    <t>65 - Facility Systems Integration</t>
  </si>
  <si>
    <t>62 - Cryogenic Systems</t>
  </si>
  <si>
    <t>71 - Shield Wall Seismic Modifications</t>
  </si>
  <si>
    <t>72 - Control Room Refurbishment</t>
  </si>
  <si>
    <t>73 - Platform Design &amp; Fabrication</t>
  </si>
  <si>
    <t>74 - Machine Assembly Planning and Oversight</t>
  </si>
  <si>
    <t>75 - Test Cell and Basement Assembly Operations</t>
  </si>
  <si>
    <t>76 - Tooling Design &amp; Fabrication</t>
  </si>
  <si>
    <t>81 - Project Management and Control</t>
  </si>
  <si>
    <t>82 - Project Engineering</t>
  </si>
  <si>
    <t>85 - Integrated Systems Testing</t>
  </si>
  <si>
    <t>WBS</t>
  </si>
  <si>
    <t>WBS Title</t>
  </si>
  <si>
    <t>Project Estimate</t>
  </si>
  <si>
    <t>DOE Assessment</t>
  </si>
  <si>
    <t>Variance ($K)</t>
  </si>
  <si>
    <t>Comments</t>
  </si>
  <si>
    <t>Comment</t>
  </si>
  <si>
    <t>Base Cost ($K)</t>
  </si>
  <si>
    <t>Base To Date</t>
  </si>
  <si>
    <t>Base To Go</t>
  </si>
  <si>
    <t>Contingency</t>
  </si>
  <si>
    <t>Total ($K)</t>
  </si>
  <si>
    <t>To Date</t>
  </si>
  <si>
    <t>To Go</t>
  </si>
  <si>
    <t xml:space="preserve">Contingency </t>
  </si>
  <si>
    <t>Cost</t>
  </si>
  <si>
    <t>%</t>
  </si>
  <si>
    <t>$</t>
  </si>
  <si>
    <t xml:space="preserve">Stellarator Core Systems </t>
  </si>
  <si>
    <t>In Vessel Components</t>
  </si>
  <si>
    <t>Vacuum Vessel Systems</t>
  </si>
  <si>
    <t>Conventional Coils</t>
  </si>
  <si>
    <t>Mod Coils</t>
  </si>
  <si>
    <t>Coil Support Structures</t>
  </si>
  <si>
    <t>Coil Services</t>
  </si>
  <si>
    <t>Cryostat &amp; Base Support Structure</t>
  </si>
  <si>
    <t>Field Period Assembly</t>
  </si>
  <si>
    <t xml:space="preserve">Stellarator Core Mgmt. &amp; Integration </t>
  </si>
  <si>
    <t xml:space="preserve">Plasma Heating Fueling &amp; Vac Systems </t>
  </si>
  <si>
    <t>Fueling Systems</t>
  </si>
  <si>
    <t>Torus Vacuum Pump</t>
  </si>
  <si>
    <t>Wall Conditioning System</t>
  </si>
  <si>
    <t>Neutral Beam Injection System</t>
  </si>
  <si>
    <t xml:space="preserve">Diagnostics </t>
  </si>
  <si>
    <t>Magnetic Diagnostics</t>
  </si>
  <si>
    <t>Edge &amp; Divertor Diagnostics</t>
  </si>
  <si>
    <t>Electron Beam (EB) Mapping</t>
  </si>
  <si>
    <t>Diagnostics Integration</t>
  </si>
  <si>
    <t xml:space="preserve">Electrical Power Systems </t>
  </si>
  <si>
    <t xml:space="preserve">AC Power </t>
  </si>
  <si>
    <t xml:space="preserve">DC Systems </t>
  </si>
  <si>
    <t>Control &amp; protection system</t>
  </si>
  <si>
    <t>Power System Design &amp; Integration</t>
  </si>
  <si>
    <t>FCPC Building Modification</t>
  </si>
  <si>
    <t xml:space="preserve">Central I&amp;C Systems </t>
  </si>
  <si>
    <t>TCP/IP Infrastructure System</t>
  </si>
  <si>
    <t>Central Instrumentation &amp; Controls System</t>
  </si>
  <si>
    <t xml:space="preserve">Data Acquisition &amp; Facility Computing </t>
  </si>
  <si>
    <t>Facility Timing &amp; Synchronization System</t>
  </si>
  <si>
    <t>Real Time Plasma &amp; Power Control Systems</t>
  </si>
  <si>
    <t>Central Safety Interlock System</t>
  </si>
  <si>
    <t>Central I&amp;C management and Integration</t>
  </si>
  <si>
    <t xml:space="preserve">Facility Systems </t>
  </si>
  <si>
    <t xml:space="preserve">Water Cooling Systems </t>
  </si>
  <si>
    <t>Cryogenic System</t>
  </si>
  <si>
    <t xml:space="preserve">Utility Systems </t>
  </si>
  <si>
    <t xml:space="preserve">Facility System </t>
  </si>
  <si>
    <t xml:space="preserve">Test Cell Preparation &amp; Machine Assy </t>
  </si>
  <si>
    <t>Shield Wall Reconfiguration</t>
  </si>
  <si>
    <t>Control Room Refurbishment</t>
  </si>
  <si>
    <t xml:space="preserve">Platform Design </t>
  </si>
  <si>
    <t xml:space="preserve">Planning/Oversight </t>
  </si>
  <si>
    <t>Machine Assembly Planning &amp; Oversight</t>
  </si>
  <si>
    <t>Tooling Design &amp; Fabrication</t>
  </si>
  <si>
    <t xml:space="preserve">Project Oversight &amp; Support </t>
  </si>
  <si>
    <t>Project Management &amp; Control</t>
  </si>
  <si>
    <t xml:space="preserve">Project Engineering </t>
  </si>
  <si>
    <t>Project Physics</t>
  </si>
  <si>
    <t>Integrated System Testing</t>
  </si>
  <si>
    <t xml:space="preserve"> Allocations</t>
  </si>
  <si>
    <t>TOTAL</t>
  </si>
  <si>
    <t>DCMA</t>
  </si>
  <si>
    <t>ECP-38</t>
  </si>
  <si>
    <t>PPPL Allocations</t>
  </si>
  <si>
    <t>YTD cost variance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</si>
</sst>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0_);_(* \(#,##0.0\);_(* &quot;-&quot;??_);_(@_)"/>
    <numFmt numFmtId="166" formatCode="_(* #,##0_);_(* \(#,##0\);_(* &quot;-&quot;??_);_(@_)"/>
    <numFmt numFmtId="167" formatCode="&quot;$&quot;#,##0.00"/>
    <numFmt numFmtId="168" formatCode="&quot;$&quot;#,##0.0"/>
    <numFmt numFmtId="169" formatCode="&quot;$&quot;#,##0"/>
    <numFmt numFmtId="170" formatCode="0.0%"/>
    <numFmt numFmtId="171" formatCode="_(&quot;$&quot;* #,##0.0_);_(&quot;$&quot;* \(#,##0.0\);_(&quot;$&quot;* &quot;-&quot;??_);_(@_)"/>
    <numFmt numFmtId="172" formatCode="_(&quot;$&quot;* #,##0_);_(&quot;$&quot;* \(#,##0\);_(&quot;$&quot;* &quot;-&quot;??_);_(@_)"/>
    <numFmt numFmtId="173" formatCode="_(* #,##0.0000000_);_(* \(#,##0.0000000\);_(* &quot;-&quot;???????_);_(@_)"/>
    <numFmt numFmtId="174" formatCode="_(* #,##0.00000000_);_(* \(#,##0.00000000\);_(* &quot;-&quot;????????_);_(@_)"/>
    <numFmt numFmtId="175" formatCode="_(* #,##0.00000_);_(* \(#,##0.00000\);_(* &quot;-&quot;?????_);_(@_)"/>
    <numFmt numFmtId="176" formatCode="_(* #,##0.000000_);_(* \(#,##0.000000\);_(* &quot;-&quot;??????_);_(@_)"/>
    <numFmt numFmtId="177" formatCode="[$-409]dddd\,\ mmmm\ dd\,\ yyyy"/>
    <numFmt numFmtId="178" formatCode="mmmmm\-yy"/>
    <numFmt numFmtId="179" formatCode="&quot;Yes&quot;;&quot;Yes&quot;;&quot;No&quot;"/>
    <numFmt numFmtId="180" formatCode="&quot;True&quot;;&quot;True&quot;;&quot;False&quot;"/>
    <numFmt numFmtId="181" formatCode="&quot;On&quot;;&quot;On&quot;;&quot;Off&quot;"/>
    <numFmt numFmtId="182" formatCode="[$€-2]\ #,##0.00_);[Red]\([$€-2]\ #,##0.00\)"/>
  </numFmts>
  <fonts count="13">
    <font>
      <sz val="10"/>
      <name val="Courier"/>
      <family val="0"/>
    </font>
    <font>
      <sz val="10"/>
      <name val="Arial"/>
      <family val="0"/>
    </font>
    <font>
      <b/>
      <sz val="10"/>
      <name val="Courier"/>
      <family val="3"/>
    </font>
    <font>
      <sz val="8"/>
      <name val="Courier"/>
      <family val="0"/>
    </font>
    <font>
      <u val="single"/>
      <sz val="10"/>
      <color indexed="12"/>
      <name val="Courier"/>
      <family val="0"/>
    </font>
    <font>
      <u val="single"/>
      <sz val="10"/>
      <color indexed="61"/>
      <name val="Courier"/>
      <family val="0"/>
    </font>
    <font>
      <b/>
      <u val="singleAccounting"/>
      <sz val="10"/>
      <name val="Courier"/>
      <family val="3"/>
    </font>
    <font>
      <b/>
      <sz val="10"/>
      <name val="Times New Roman"/>
      <family val="1"/>
    </font>
    <font>
      <sz val="10"/>
      <name val="Times New Roman"/>
      <family val="1"/>
    </font>
    <font>
      <b/>
      <sz val="14"/>
      <name val="Times New Roman"/>
      <family val="1"/>
    </font>
    <font>
      <b/>
      <sz val="8"/>
      <name val="Tahoma"/>
      <family val="0"/>
    </font>
    <font>
      <sz val="8"/>
      <name val="Tahoma"/>
      <family val="0"/>
    </font>
    <font>
      <b/>
      <sz val="8"/>
      <name val="Courier"/>
      <family val="2"/>
    </font>
  </fonts>
  <fills count="6">
    <fill>
      <patternFill/>
    </fill>
    <fill>
      <patternFill patternType="gray125"/>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40"/>
        <bgColor indexed="64"/>
      </patternFill>
    </fill>
  </fills>
  <borders count="52">
    <border>
      <left/>
      <right/>
      <top/>
      <bottom/>
      <diagonal/>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right style="medium"/>
      <top>
        <color indexed="63"/>
      </top>
      <bottom style="medium"/>
    </border>
    <border>
      <left>
        <color indexed="63"/>
      </left>
      <right style="medium"/>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double"/>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style="double"/>
    </border>
    <border>
      <left>
        <color indexed="63"/>
      </left>
      <right>
        <color indexed="63"/>
      </right>
      <top style="thin"/>
      <bottom style="double"/>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44">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72" fontId="0" fillId="0" borderId="0" xfId="17" applyNumberFormat="1" applyAlignment="1">
      <alignment/>
    </xf>
    <xf numFmtId="172" fontId="0" fillId="0" borderId="1" xfId="17" applyNumberFormat="1" applyBorder="1" applyAlignment="1">
      <alignment/>
    </xf>
    <xf numFmtId="172" fontId="0" fillId="0" borderId="7" xfId="17" applyNumberFormat="1" applyBorder="1" applyAlignment="1">
      <alignment/>
    </xf>
    <xf numFmtId="172" fontId="0" fillId="0" borderId="8" xfId="17" applyNumberFormat="1" applyBorder="1" applyAlignment="1">
      <alignment/>
    </xf>
    <xf numFmtId="172" fontId="0" fillId="0" borderId="9" xfId="17" applyNumberFormat="1" applyBorder="1" applyAlignment="1">
      <alignment/>
    </xf>
    <xf numFmtId="0" fontId="2" fillId="0" borderId="1"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172" fontId="2" fillId="0" borderId="8" xfId="17" applyNumberFormat="1" applyFont="1" applyBorder="1" applyAlignment="1">
      <alignment/>
    </xf>
    <xf numFmtId="0" fontId="2" fillId="0" borderId="3" xfId="0" applyFont="1" applyBorder="1" applyAlignment="1">
      <alignment/>
    </xf>
    <xf numFmtId="0" fontId="0" fillId="0" borderId="0" xfId="0" applyBorder="1" applyAlignment="1">
      <alignment/>
    </xf>
    <xf numFmtId="172" fontId="0" fillId="0" borderId="0" xfId="17" applyNumberFormat="1" applyBorder="1" applyAlignment="1">
      <alignment/>
    </xf>
    <xf numFmtId="172" fontId="2" fillId="0" borderId="0" xfId="17" applyNumberFormat="1" applyFont="1" applyBorder="1" applyAlignment="1">
      <alignment/>
    </xf>
    <xf numFmtId="172" fontId="2" fillId="0" borderId="0" xfId="17" applyNumberFormat="1" applyFont="1" applyAlignment="1">
      <alignment/>
    </xf>
    <xf numFmtId="172" fontId="2" fillId="0" borderId="7" xfId="17" applyNumberFormat="1" applyFont="1" applyBorder="1" applyAlignment="1">
      <alignment/>
    </xf>
    <xf numFmtId="172" fontId="6" fillId="0" borderId="7" xfId="17" applyNumberFormat="1" applyFont="1" applyBorder="1" applyAlignment="1">
      <alignment/>
    </xf>
    <xf numFmtId="172" fontId="0" fillId="0" borderId="0" xfId="0" applyNumberFormat="1" applyAlignment="1">
      <alignment/>
    </xf>
    <xf numFmtId="172" fontId="0" fillId="0" borderId="7" xfId="17" applyNumberFormat="1" applyFont="1" applyBorder="1" applyAlignment="1">
      <alignment/>
    </xf>
    <xf numFmtId="170" fontId="0" fillId="0" borderId="0" xfId="21" applyNumberFormat="1" applyAlignment="1">
      <alignment/>
    </xf>
    <xf numFmtId="172" fontId="0" fillId="2" borderId="8" xfId="17" applyNumberFormat="1" applyFill="1" applyBorder="1" applyAlignment="1">
      <alignment/>
    </xf>
    <xf numFmtId="172" fontId="0" fillId="2" borderId="0" xfId="17" applyNumberFormat="1" applyFill="1" applyBorder="1" applyAlignment="1">
      <alignment/>
    </xf>
    <xf numFmtId="170" fontId="0" fillId="2" borderId="0" xfId="21" applyNumberFormat="1" applyFill="1" applyAlignment="1">
      <alignment/>
    </xf>
    <xf numFmtId="172" fontId="0" fillId="2" borderId="7" xfId="17" applyNumberFormat="1" applyFill="1" applyBorder="1" applyAlignment="1">
      <alignment/>
    </xf>
    <xf numFmtId="166" fontId="8" fillId="3" borderId="0" xfId="15" applyNumberFormat="1" applyFont="1" applyFill="1" applyAlignment="1">
      <alignment/>
    </xf>
    <xf numFmtId="0" fontId="8" fillId="0" borderId="0" xfId="0" applyFont="1" applyFill="1" applyAlignment="1">
      <alignment/>
    </xf>
    <xf numFmtId="3" fontId="7" fillId="0" borderId="10" xfId="0" applyNumberFormat="1" applyFont="1" applyFill="1" applyBorder="1" applyAlignment="1">
      <alignment horizontal="center" wrapText="1"/>
    </xf>
    <xf numFmtId="3" fontId="7" fillId="0" borderId="11" xfId="0" applyNumberFormat="1" applyFont="1" applyFill="1" applyBorder="1" applyAlignment="1">
      <alignment horizontal="center" wrapText="1"/>
    </xf>
    <xf numFmtId="0" fontId="8" fillId="0" borderId="12" xfId="0" applyFont="1" applyFill="1" applyBorder="1" applyAlignment="1">
      <alignment horizont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wrapText="1"/>
    </xf>
    <xf numFmtId="0" fontId="7" fillId="0" borderId="16" xfId="0" applyFont="1" applyFill="1" applyBorder="1" applyAlignment="1">
      <alignment/>
    </xf>
    <xf numFmtId="0" fontId="7" fillId="0" borderId="16" xfId="0" applyFont="1" applyFill="1" applyBorder="1" applyAlignment="1">
      <alignment wrapText="1"/>
    </xf>
    <xf numFmtId="3" fontId="7" fillId="0" borderId="17" xfId="0" applyNumberFormat="1" applyFont="1" applyFill="1" applyBorder="1" applyAlignment="1">
      <alignment/>
    </xf>
    <xf numFmtId="170" fontId="7" fillId="0" borderId="18" xfId="21" applyNumberFormat="1" applyFont="1" applyFill="1" applyBorder="1" applyAlignment="1">
      <alignment/>
    </xf>
    <xf numFmtId="3" fontId="7" fillId="0" borderId="18" xfId="0" applyNumberFormat="1" applyFont="1" applyFill="1" applyBorder="1" applyAlignment="1">
      <alignment/>
    </xf>
    <xf numFmtId="3" fontId="7" fillId="0" borderId="19" xfId="0" applyNumberFormat="1" applyFont="1" applyFill="1" applyBorder="1" applyAlignment="1">
      <alignment/>
    </xf>
    <xf numFmtId="0" fontId="7" fillId="0" borderId="18" xfId="0" applyFont="1" applyFill="1" applyBorder="1" applyAlignment="1">
      <alignment/>
    </xf>
    <xf numFmtId="0" fontId="8" fillId="0" borderId="19" xfId="0" applyFont="1" applyFill="1" applyBorder="1" applyAlignment="1">
      <alignment/>
    </xf>
    <xf numFmtId="0" fontId="7" fillId="0" borderId="0" xfId="0" applyFont="1" applyFill="1" applyAlignment="1">
      <alignment/>
    </xf>
    <xf numFmtId="0" fontId="8" fillId="0" borderId="20" xfId="0" applyFont="1" applyFill="1" applyBorder="1" applyAlignment="1">
      <alignment/>
    </xf>
    <xf numFmtId="0" fontId="8" fillId="0" borderId="20" xfId="0" applyFont="1" applyFill="1" applyBorder="1" applyAlignment="1">
      <alignment horizontal="left" wrapText="1" indent="1"/>
    </xf>
    <xf numFmtId="3" fontId="8" fillId="0" borderId="0" xfId="0" applyNumberFormat="1" applyFont="1" applyFill="1" applyAlignment="1">
      <alignment/>
    </xf>
    <xf numFmtId="3" fontId="8" fillId="0" borderId="21" xfId="0" applyNumberFormat="1" applyFont="1" applyFill="1" applyBorder="1" applyAlignment="1">
      <alignment/>
    </xf>
    <xf numFmtId="3" fontId="8" fillId="0" borderId="17" xfId="0" applyNumberFormat="1" applyFont="1" applyFill="1" applyBorder="1" applyAlignment="1">
      <alignment/>
    </xf>
    <xf numFmtId="9" fontId="8" fillId="0" borderId="18" xfId="21" applyFont="1" applyFill="1" applyBorder="1" applyAlignment="1">
      <alignment/>
    </xf>
    <xf numFmtId="166" fontId="0" fillId="0" borderId="8" xfId="15" applyNumberFormat="1" applyFill="1" applyBorder="1" applyAlignment="1">
      <alignment/>
    </xf>
    <xf numFmtId="3" fontId="8" fillId="0" borderId="19" xfId="0" applyNumberFormat="1" applyFont="1" applyFill="1" applyBorder="1" applyAlignment="1">
      <alignment/>
    </xf>
    <xf numFmtId="3" fontId="8" fillId="0" borderId="22" xfId="0" applyNumberFormat="1" applyFont="1" applyFill="1" applyBorder="1" applyAlignment="1">
      <alignment/>
    </xf>
    <xf numFmtId="3" fontId="8" fillId="0" borderId="23" xfId="0" applyNumberFormat="1" applyFont="1" applyFill="1" applyBorder="1" applyAlignment="1">
      <alignment/>
    </xf>
    <xf numFmtId="0" fontId="7" fillId="0" borderId="22" xfId="0" applyFont="1" applyFill="1" applyBorder="1" applyAlignment="1">
      <alignment/>
    </xf>
    <xf numFmtId="166" fontId="8" fillId="0" borderId="0" xfId="15" applyNumberFormat="1" applyFont="1" applyFill="1" applyAlignment="1">
      <alignment/>
    </xf>
    <xf numFmtId="0" fontId="8" fillId="0" borderId="23" xfId="0" applyFont="1" applyFill="1" applyBorder="1" applyAlignment="1">
      <alignment/>
    </xf>
    <xf numFmtId="0" fontId="7" fillId="0" borderId="20" xfId="0" applyFont="1" applyFill="1" applyBorder="1" applyAlignment="1">
      <alignment/>
    </xf>
    <xf numFmtId="0" fontId="7" fillId="0" borderId="20" xfId="0" applyFont="1" applyFill="1" applyBorder="1" applyAlignment="1">
      <alignment wrapText="1"/>
    </xf>
    <xf numFmtId="3" fontId="7" fillId="0" borderId="21" xfId="0" applyNumberFormat="1" applyFont="1" applyFill="1" applyBorder="1" applyAlignment="1">
      <alignment/>
    </xf>
    <xf numFmtId="9" fontId="7" fillId="0" borderId="18" xfId="21" applyFont="1" applyFill="1" applyBorder="1" applyAlignment="1">
      <alignment/>
    </xf>
    <xf numFmtId="3" fontId="7" fillId="0" borderId="22" xfId="0" applyNumberFormat="1" applyFont="1" applyFill="1" applyBorder="1" applyAlignment="1">
      <alignment/>
    </xf>
    <xf numFmtId="3" fontId="7" fillId="0" borderId="23" xfId="0" applyNumberFormat="1" applyFont="1" applyFill="1" applyBorder="1" applyAlignment="1">
      <alignment/>
    </xf>
    <xf numFmtId="0" fontId="8" fillId="0" borderId="24" xfId="0" applyFont="1" applyFill="1" applyBorder="1" applyAlignment="1">
      <alignment horizontal="left" wrapText="1" indent="1"/>
    </xf>
    <xf numFmtId="0" fontId="0" fillId="0" borderId="0" xfId="0" applyFill="1" applyAlignment="1">
      <alignment/>
    </xf>
    <xf numFmtId="170" fontId="8" fillId="0" borderId="22" xfId="0" applyNumberFormat="1" applyFont="1" applyFill="1" applyBorder="1" applyAlignment="1">
      <alignment/>
    </xf>
    <xf numFmtId="0" fontId="8" fillId="0" borderId="25" xfId="0" applyFont="1" applyFill="1" applyBorder="1" applyAlignment="1">
      <alignment horizontal="right"/>
    </xf>
    <xf numFmtId="0" fontId="8" fillId="0" borderId="25" xfId="0" applyFont="1" applyFill="1" applyBorder="1" applyAlignment="1">
      <alignment wrapText="1"/>
    </xf>
    <xf numFmtId="3" fontId="8" fillId="0" borderId="26" xfId="0" applyNumberFormat="1" applyFont="1" applyFill="1" applyBorder="1" applyAlignment="1">
      <alignment/>
    </xf>
    <xf numFmtId="3" fontId="7" fillId="0" borderId="27" xfId="0" applyNumberFormat="1" applyFont="1" applyFill="1" applyBorder="1" applyAlignment="1">
      <alignment/>
    </xf>
    <xf numFmtId="3" fontId="7" fillId="0" borderId="28" xfId="0" applyNumberFormat="1" applyFont="1" applyFill="1" applyBorder="1" applyAlignment="1">
      <alignment/>
    </xf>
    <xf numFmtId="3" fontId="8" fillId="0" borderId="29" xfId="0" applyNumberFormat="1" applyFont="1" applyFill="1" applyBorder="1" applyAlignment="1">
      <alignment/>
    </xf>
    <xf numFmtId="0" fontId="7" fillId="0" borderId="27" xfId="0" applyFont="1" applyFill="1" applyBorder="1" applyAlignment="1">
      <alignment/>
    </xf>
    <xf numFmtId="0" fontId="8" fillId="0" borderId="30"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wrapText="1"/>
    </xf>
    <xf numFmtId="3" fontId="7" fillId="0" borderId="31" xfId="0" applyNumberFormat="1" applyFont="1" applyFill="1" applyBorder="1" applyAlignment="1">
      <alignment/>
    </xf>
    <xf numFmtId="170" fontId="7" fillId="0" borderId="32" xfId="0" applyNumberFormat="1" applyFont="1" applyFill="1" applyBorder="1" applyAlignment="1">
      <alignment/>
    </xf>
    <xf numFmtId="3" fontId="7" fillId="0" borderId="32" xfId="0" applyNumberFormat="1" applyFont="1" applyFill="1" applyBorder="1" applyAlignment="1">
      <alignment/>
    </xf>
    <xf numFmtId="3" fontId="7" fillId="0" borderId="33" xfId="0" applyNumberFormat="1" applyFont="1" applyFill="1" applyBorder="1" applyAlignment="1">
      <alignment/>
    </xf>
    <xf numFmtId="0" fontId="7" fillId="0" borderId="32" xfId="0" applyFont="1" applyFill="1" applyBorder="1" applyAlignment="1">
      <alignment/>
    </xf>
    <xf numFmtId="0" fontId="8" fillId="0" borderId="34" xfId="0" applyFont="1" applyFill="1" applyBorder="1" applyAlignment="1">
      <alignment/>
    </xf>
    <xf numFmtId="0" fontId="7" fillId="0" borderId="35" xfId="0" applyFont="1" applyFill="1" applyBorder="1" applyAlignment="1">
      <alignment/>
    </xf>
    <xf numFmtId="0" fontId="8" fillId="0" borderId="36" xfId="0" applyFont="1" applyFill="1" applyBorder="1" applyAlignment="1">
      <alignment/>
    </xf>
    <xf numFmtId="0" fontId="7" fillId="0" borderId="36" xfId="0" applyFont="1" applyFill="1" applyBorder="1" applyAlignment="1">
      <alignment wrapText="1"/>
    </xf>
    <xf numFmtId="3" fontId="8" fillId="0" borderId="0" xfId="0" applyNumberFormat="1" applyFont="1" applyFill="1" applyBorder="1" applyAlignment="1">
      <alignment/>
    </xf>
    <xf numFmtId="9" fontId="8" fillId="0" borderId="0" xfId="0" applyNumberFormat="1" applyFont="1" applyFill="1" applyBorder="1" applyAlignment="1">
      <alignment/>
    </xf>
    <xf numFmtId="3" fontId="8" fillId="0" borderId="37" xfId="0" applyNumberFormat="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3" fontId="9" fillId="0" borderId="0" xfId="0" applyNumberFormat="1" applyFont="1" applyFill="1" applyAlignment="1">
      <alignment/>
    </xf>
    <xf numFmtId="0" fontId="8" fillId="0" borderId="36" xfId="0" applyFont="1" applyFill="1" applyBorder="1" applyAlignment="1">
      <alignment wrapText="1"/>
    </xf>
    <xf numFmtId="3" fontId="8" fillId="3" borderId="21" xfId="0" applyNumberFormat="1" applyFont="1" applyFill="1" applyBorder="1" applyAlignment="1">
      <alignment/>
    </xf>
    <xf numFmtId="166" fontId="0" fillId="3" borderId="8" xfId="15" applyNumberFormat="1" applyFill="1" applyBorder="1" applyAlignment="1">
      <alignment/>
    </xf>
    <xf numFmtId="3" fontId="8" fillId="3" borderId="17" xfId="0" applyNumberFormat="1" applyFont="1" applyFill="1" applyBorder="1" applyAlignment="1">
      <alignment/>
    </xf>
    <xf numFmtId="3" fontId="7" fillId="4" borderId="10" xfId="0" applyNumberFormat="1" applyFont="1" applyFill="1" applyBorder="1" applyAlignment="1">
      <alignment horizontal="center" wrapText="1"/>
    </xf>
    <xf numFmtId="3" fontId="7" fillId="4" borderId="38" xfId="0" applyNumberFormat="1" applyFont="1" applyFill="1" applyBorder="1" applyAlignment="1">
      <alignment horizontal="center" vertical="center" wrapText="1"/>
    </xf>
    <xf numFmtId="3" fontId="7" fillId="5" borderId="10" xfId="0" applyNumberFormat="1" applyFont="1" applyFill="1" applyBorder="1" applyAlignment="1">
      <alignment horizontal="center" wrapText="1"/>
    </xf>
    <xf numFmtId="3" fontId="7" fillId="5" borderId="39" xfId="0" applyNumberFormat="1" applyFont="1" applyFill="1" applyBorder="1" applyAlignment="1">
      <alignment horizontal="center" vertical="center" wrapText="1"/>
    </xf>
    <xf numFmtId="3" fontId="7" fillId="2" borderId="15" xfId="0" applyNumberFormat="1" applyFont="1" applyFill="1" applyBorder="1" applyAlignment="1">
      <alignment horizontal="center" wrapText="1"/>
    </xf>
    <xf numFmtId="9" fontId="8" fillId="3" borderId="18" xfId="21" applyFont="1" applyFill="1" applyBorder="1" applyAlignment="1">
      <alignment/>
    </xf>
    <xf numFmtId="0" fontId="8" fillId="0" borderId="40" xfId="0" applyFont="1" applyFill="1" applyBorder="1" applyAlignment="1">
      <alignment horizontal="left" wrapText="1" indent="1"/>
    </xf>
    <xf numFmtId="166" fontId="8" fillId="3" borderId="22" xfId="15" applyNumberFormat="1" applyFont="1" applyFill="1" applyBorder="1" applyAlignment="1">
      <alignment/>
    </xf>
    <xf numFmtId="0" fontId="8" fillId="3" borderId="0" xfId="0" applyFont="1" applyFill="1" applyAlignment="1">
      <alignment/>
    </xf>
    <xf numFmtId="166" fontId="0" fillId="3" borderId="7" xfId="15" applyNumberFormat="1" applyFill="1" applyBorder="1" applyAlignment="1">
      <alignment/>
    </xf>
    <xf numFmtId="3" fontId="8" fillId="3" borderId="22" xfId="0" applyNumberFormat="1" applyFont="1" applyFill="1" applyBorder="1" applyAlignment="1">
      <alignment/>
    </xf>
    <xf numFmtId="3" fontId="8" fillId="3" borderId="26" xfId="0" applyNumberFormat="1" applyFont="1" applyFill="1" applyBorder="1" applyAlignment="1">
      <alignment/>
    </xf>
    <xf numFmtId="3" fontId="7" fillId="3" borderId="32" xfId="0" applyNumberFormat="1" applyFont="1" applyFill="1" applyBorder="1" applyAlignment="1">
      <alignment/>
    </xf>
    <xf numFmtId="3" fontId="7" fillId="3" borderId="31" xfId="0" applyNumberFormat="1" applyFont="1" applyFill="1" applyBorder="1" applyAlignment="1">
      <alignment/>
    </xf>
    <xf numFmtId="0" fontId="8" fillId="0" borderId="36" xfId="0" applyFont="1" applyFill="1" applyBorder="1" applyAlignment="1">
      <alignment horizontal="right"/>
    </xf>
    <xf numFmtId="166" fontId="8" fillId="3" borderId="41" xfId="15" applyNumberFormat="1" applyFont="1" applyFill="1" applyBorder="1" applyAlignment="1">
      <alignment/>
    </xf>
    <xf numFmtId="3" fontId="8" fillId="3" borderId="41" xfId="0" applyNumberFormat="1" applyFont="1" applyFill="1" applyBorder="1" applyAlignment="1">
      <alignment/>
    </xf>
    <xf numFmtId="9" fontId="8" fillId="3" borderId="42" xfId="21" applyFont="1" applyFill="1" applyBorder="1" applyAlignment="1">
      <alignment/>
    </xf>
    <xf numFmtId="166" fontId="0" fillId="3" borderId="0" xfId="15" applyNumberFormat="1" applyFill="1" applyBorder="1" applyAlignment="1">
      <alignment/>
    </xf>
    <xf numFmtId="3" fontId="8" fillId="0" borderId="43" xfId="0" applyNumberFormat="1" applyFont="1" applyFill="1" applyBorder="1" applyAlignment="1">
      <alignment/>
    </xf>
    <xf numFmtId="3" fontId="8" fillId="0" borderId="41" xfId="0" applyNumberFormat="1" applyFont="1" applyFill="1" applyBorder="1" applyAlignment="1">
      <alignment/>
    </xf>
    <xf numFmtId="3" fontId="7" fillId="0" borderId="42" xfId="0" applyNumberFormat="1" applyFont="1" applyFill="1" applyBorder="1" applyAlignment="1">
      <alignment/>
    </xf>
    <xf numFmtId="3" fontId="7" fillId="0" borderId="43" xfId="0" applyNumberFormat="1" applyFont="1" applyFill="1" applyBorder="1" applyAlignment="1">
      <alignment/>
    </xf>
    <xf numFmtId="0" fontId="7" fillId="0" borderId="42" xfId="0" applyFont="1" applyFill="1" applyBorder="1" applyAlignment="1">
      <alignment/>
    </xf>
    <xf numFmtId="0" fontId="8" fillId="0" borderId="44" xfId="0" applyFont="1" applyFill="1" applyBorder="1" applyAlignment="1">
      <alignment/>
    </xf>
    <xf numFmtId="0" fontId="7" fillId="0" borderId="4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7" fillId="0" borderId="38" xfId="0" applyNumberFormat="1" applyFont="1" applyFill="1" applyBorder="1" applyAlignment="1">
      <alignment horizontal="center"/>
    </xf>
    <xf numFmtId="3" fontId="7" fillId="0" borderId="46" xfId="0" applyNumberFormat="1" applyFont="1" applyFill="1" applyBorder="1" applyAlignment="1">
      <alignment horizontal="center"/>
    </xf>
    <xf numFmtId="3" fontId="7" fillId="0" borderId="47" xfId="0" applyNumberFormat="1" applyFont="1" applyFill="1" applyBorder="1" applyAlignment="1">
      <alignment horizontal="center"/>
    </xf>
    <xf numFmtId="0" fontId="7" fillId="0" borderId="4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center"/>
    </xf>
    <xf numFmtId="0" fontId="7" fillId="0" borderId="49" xfId="0" applyFont="1" applyFill="1" applyBorder="1" applyAlignment="1">
      <alignment horizontal="center"/>
    </xf>
    <xf numFmtId="3" fontId="7" fillId="0" borderId="50" xfId="0" applyNumberFormat="1" applyFont="1" applyFill="1" applyBorder="1" applyAlignment="1">
      <alignment horizontal="center" wrapText="1"/>
    </xf>
    <xf numFmtId="3" fontId="7" fillId="0" borderId="51" xfId="0" applyNumberFormat="1" applyFont="1" applyFill="1" applyBorder="1" applyAlignment="1">
      <alignment horizontal="center" wrapText="1"/>
    </xf>
    <xf numFmtId="3" fontId="7" fillId="0" borderId="37"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1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workbookViewId="0" topLeftCell="A1">
      <selection activeCell="D56" sqref="D56"/>
      <selection activeCell="A1" sqref="A1"/>
    </sheetView>
  </sheetViews>
  <sheetFormatPr defaultColWidth="9.00390625" defaultRowHeight="12.75"/>
  <cols>
    <col min="1" max="1" width="1.12109375" style="0" customWidth="1"/>
    <col min="2" max="2" width="9.00390625" style="1" customWidth="1"/>
    <col min="3" max="3" width="3.25390625" style="0" customWidth="1"/>
    <col min="4" max="4" width="17.125" style="9" bestFit="1" customWidth="1"/>
    <col min="5" max="5" width="16.00390625" style="9" bestFit="1" customWidth="1"/>
    <col min="6" max="6" width="26.25390625" style="9" customWidth="1"/>
    <col min="7" max="7" width="9.125" style="9" bestFit="1" customWidth="1"/>
    <col min="8" max="8" width="9.00390625" style="9" customWidth="1"/>
  </cols>
  <sheetData>
    <row r="1" ht="12">
      <c r="A1">
        <v>1</v>
      </c>
    </row>
    <row r="2" ht="12">
      <c r="A2">
        <v>2</v>
      </c>
    </row>
    <row r="3" spans="1:6" ht="12">
      <c r="A3">
        <v>3</v>
      </c>
      <c r="B3" s="14" t="s">
        <v>24</v>
      </c>
      <c r="C3" s="3"/>
      <c r="D3" s="10" t="s">
        <v>26</v>
      </c>
      <c r="E3" s="9" t="s">
        <v>27</v>
      </c>
      <c r="F3" s="9" t="s">
        <v>28</v>
      </c>
    </row>
    <row r="4" spans="1:6" ht="12">
      <c r="A4">
        <v>4</v>
      </c>
      <c r="B4" s="15">
        <v>12</v>
      </c>
      <c r="D4" s="11">
        <v>9409005.99</v>
      </c>
      <c r="E4" s="9">
        <v>212270.71615999908</v>
      </c>
      <c r="F4" s="9">
        <v>106000</v>
      </c>
    </row>
    <row r="5" spans="1:6" ht="12">
      <c r="A5">
        <v>7</v>
      </c>
      <c r="B5" s="16">
        <v>13</v>
      </c>
      <c r="C5" s="5"/>
      <c r="D5" s="12">
        <v>4820215.58</v>
      </c>
      <c r="E5" s="9">
        <v>167968.64506</v>
      </c>
      <c r="F5" s="9">
        <v>265054.26487322245</v>
      </c>
    </row>
    <row r="6" spans="1:6" ht="12">
      <c r="A6">
        <v>10</v>
      </c>
      <c r="B6" s="16">
        <v>14</v>
      </c>
      <c r="C6" s="5"/>
      <c r="D6" s="12">
        <v>32264096.33</v>
      </c>
      <c r="E6" s="9">
        <v>656517.9951399995</v>
      </c>
      <c r="F6" s="9">
        <v>612829.8090736475</v>
      </c>
    </row>
    <row r="7" spans="1:6" ht="12">
      <c r="A7">
        <v>13</v>
      </c>
      <c r="B7" s="15">
        <v>15</v>
      </c>
      <c r="C7" s="3"/>
      <c r="D7" s="11">
        <v>1390770.91</v>
      </c>
      <c r="E7" s="9">
        <v>2349.25</v>
      </c>
      <c r="F7" s="9">
        <v>-63000</v>
      </c>
    </row>
    <row r="8" spans="1:6" ht="12">
      <c r="A8">
        <v>16</v>
      </c>
      <c r="B8" s="16">
        <v>16</v>
      </c>
      <c r="C8" s="5"/>
      <c r="D8" s="12">
        <v>1131647.95</v>
      </c>
      <c r="E8" s="9">
        <v>2792</v>
      </c>
      <c r="F8" s="9">
        <v>0</v>
      </c>
    </row>
    <row r="9" spans="1:6" ht="12">
      <c r="A9">
        <v>19</v>
      </c>
      <c r="B9" s="16">
        <v>17</v>
      </c>
      <c r="C9" s="5"/>
      <c r="D9" s="12">
        <v>1532378.78</v>
      </c>
      <c r="E9" s="9">
        <v>46485.93800000008</v>
      </c>
      <c r="F9" s="9">
        <v>0</v>
      </c>
    </row>
    <row r="10" spans="1:6" ht="12">
      <c r="A10">
        <v>22</v>
      </c>
      <c r="B10" s="15">
        <v>18</v>
      </c>
      <c r="C10" s="3"/>
      <c r="D10" s="11">
        <v>5274008.61</v>
      </c>
      <c r="E10" s="9">
        <v>77760.43607999984</v>
      </c>
      <c r="F10" s="9">
        <v>657000</v>
      </c>
    </row>
    <row r="11" spans="1:6" ht="12">
      <c r="A11">
        <v>25</v>
      </c>
      <c r="B11" s="16">
        <v>19</v>
      </c>
      <c r="C11" s="5"/>
      <c r="D11" s="12">
        <v>2768760.87</v>
      </c>
      <c r="E11" s="9">
        <v>2538.409499999834</v>
      </c>
      <c r="F11" s="9">
        <v>0</v>
      </c>
    </row>
    <row r="12" spans="2:6" ht="12">
      <c r="B12" s="16"/>
      <c r="C12" s="5"/>
      <c r="D12" s="18">
        <f>SUM(D4:D11)</f>
        <v>58590885.019999996</v>
      </c>
      <c r="E12" s="18">
        <f>SUM(E4:E11)</f>
        <v>1168683.3899399985</v>
      </c>
      <c r="F12" s="18">
        <f>SUM(F4:F11)</f>
        <v>1577884.07394687</v>
      </c>
    </row>
    <row r="13" spans="1:6" ht="12">
      <c r="A13">
        <v>28</v>
      </c>
      <c r="B13" s="16">
        <v>21</v>
      </c>
      <c r="C13" s="5"/>
      <c r="D13" s="12">
        <v>151759.99</v>
      </c>
      <c r="E13" s="9">
        <v>-774</v>
      </c>
      <c r="F13" s="9">
        <v>0</v>
      </c>
    </row>
    <row r="14" spans="1:6" ht="12">
      <c r="A14">
        <v>31</v>
      </c>
      <c r="B14" s="15">
        <v>22</v>
      </c>
      <c r="C14" s="3"/>
      <c r="D14" s="11">
        <v>355156.69</v>
      </c>
      <c r="E14" s="9">
        <v>0</v>
      </c>
      <c r="F14" s="9">
        <v>-306000</v>
      </c>
    </row>
    <row r="15" spans="1:6" ht="12">
      <c r="A15">
        <v>34</v>
      </c>
      <c r="B15" s="16">
        <v>25</v>
      </c>
      <c r="C15" s="5"/>
      <c r="D15" s="12">
        <v>284367.67</v>
      </c>
      <c r="E15" s="9">
        <v>648.3300000000163</v>
      </c>
      <c r="F15" s="9">
        <v>0</v>
      </c>
    </row>
    <row r="16" spans="2:6" ht="12">
      <c r="B16" s="16"/>
      <c r="C16" s="5"/>
      <c r="D16" s="18">
        <f>SUM(D13:D15)</f>
        <v>791284.35</v>
      </c>
      <c r="E16" s="18">
        <f>SUM(E13:E15)</f>
        <v>-125.6699999999837</v>
      </c>
      <c r="F16" s="18">
        <f>SUM(F13:F15)</f>
        <v>-306000</v>
      </c>
    </row>
    <row r="17" spans="1:6" ht="12">
      <c r="A17">
        <v>37</v>
      </c>
      <c r="B17" s="16">
        <v>31</v>
      </c>
      <c r="C17" s="5"/>
      <c r="D17" s="12">
        <v>523726.79</v>
      </c>
      <c r="E17" s="9">
        <v>76409.8345</v>
      </c>
      <c r="F17" s="9">
        <v>0</v>
      </c>
    </row>
    <row r="18" spans="1:6" ht="12">
      <c r="A18">
        <v>40</v>
      </c>
      <c r="B18" s="15">
        <v>36</v>
      </c>
      <c r="C18" s="3"/>
      <c r="D18" s="11">
        <v>45581.15</v>
      </c>
      <c r="E18" s="9">
        <v>0</v>
      </c>
      <c r="F18" s="9">
        <v>-36000</v>
      </c>
    </row>
    <row r="19" spans="1:6" ht="12">
      <c r="A19">
        <v>43</v>
      </c>
      <c r="B19" s="16">
        <v>38</v>
      </c>
      <c r="C19" s="5"/>
      <c r="D19" s="12">
        <v>206196.8</v>
      </c>
      <c r="E19" s="9">
        <v>0</v>
      </c>
      <c r="F19" s="9">
        <v>-183379.05669005253</v>
      </c>
    </row>
    <row r="20" spans="1:6" ht="12">
      <c r="A20">
        <v>46</v>
      </c>
      <c r="B20" s="16">
        <v>39</v>
      </c>
      <c r="C20" s="5"/>
      <c r="D20" s="12">
        <v>345322.33</v>
      </c>
      <c r="E20" s="9">
        <v>-6500.664700000023</v>
      </c>
      <c r="F20" s="9">
        <v>0</v>
      </c>
    </row>
    <row r="21" spans="2:6" ht="12">
      <c r="B21" s="19"/>
      <c r="C21" s="5"/>
      <c r="D21" s="18">
        <f>SUM(D17:D20)</f>
        <v>1120827.07</v>
      </c>
      <c r="E21" s="18">
        <f>SUM(E17:E20)</f>
        <v>69909.16979999997</v>
      </c>
      <c r="F21" s="18">
        <f>SUM(F17:F20)</f>
        <v>-219379.05669005253</v>
      </c>
    </row>
    <row r="22" spans="1:6" ht="12">
      <c r="A22">
        <v>49</v>
      </c>
      <c r="B22" s="15">
        <v>41</v>
      </c>
      <c r="C22" s="3"/>
      <c r="D22" s="11">
        <v>423012.85</v>
      </c>
      <c r="E22" s="9">
        <v>-397.71899999992456</v>
      </c>
      <c r="F22" s="9">
        <v>-67977</v>
      </c>
    </row>
    <row r="23" spans="1:6" ht="12">
      <c r="A23">
        <v>52</v>
      </c>
      <c r="B23" s="16">
        <v>43</v>
      </c>
      <c r="C23" s="5"/>
      <c r="D23" s="12">
        <v>537668.92</v>
      </c>
      <c r="E23" s="9">
        <v>113127.08649999998</v>
      </c>
      <c r="F23" s="9">
        <v>70000</v>
      </c>
    </row>
    <row r="24" spans="1:6" ht="12">
      <c r="A24">
        <v>55</v>
      </c>
      <c r="B24" s="16">
        <v>44</v>
      </c>
      <c r="C24" s="5"/>
      <c r="D24" s="12">
        <v>1344443.7</v>
      </c>
      <c r="E24" s="9">
        <v>22888.940499999793</v>
      </c>
      <c r="F24" s="9">
        <v>-339734</v>
      </c>
    </row>
    <row r="25" spans="1:6" ht="12">
      <c r="A25">
        <v>58</v>
      </c>
      <c r="B25" s="15">
        <v>45</v>
      </c>
      <c r="C25" s="3"/>
      <c r="D25" s="11">
        <v>1056150.65</v>
      </c>
      <c r="E25" s="9">
        <v>5399.803800000111</v>
      </c>
      <c r="F25" s="9">
        <v>0</v>
      </c>
    </row>
    <row r="26" spans="1:6" ht="12">
      <c r="A26">
        <v>61</v>
      </c>
      <c r="B26" s="16">
        <v>46</v>
      </c>
      <c r="C26" s="5"/>
      <c r="D26" s="12">
        <v>1300</v>
      </c>
      <c r="E26" s="9">
        <v>0</v>
      </c>
      <c r="F26" s="9">
        <v>0</v>
      </c>
    </row>
    <row r="27" spans="2:6" ht="12">
      <c r="B27" s="16"/>
      <c r="C27" s="5"/>
      <c r="D27" s="18">
        <f>SUM(D22:D26)</f>
        <v>3362576.1199999996</v>
      </c>
      <c r="E27" s="18">
        <f>SUM(E22:E26)</f>
        <v>141018.11179999996</v>
      </c>
      <c r="F27" s="18">
        <f>SUM(F22:F26)</f>
        <v>-337711</v>
      </c>
    </row>
    <row r="28" spans="1:6" ht="12">
      <c r="A28">
        <v>64</v>
      </c>
      <c r="B28" s="16">
        <v>51</v>
      </c>
      <c r="C28" s="5"/>
      <c r="D28" s="12">
        <v>280385.9</v>
      </c>
      <c r="E28" s="9">
        <v>0</v>
      </c>
      <c r="F28" s="9">
        <v>-106486</v>
      </c>
    </row>
    <row r="29" spans="1:6" ht="12">
      <c r="A29">
        <v>67</v>
      </c>
      <c r="B29" s="15">
        <v>52</v>
      </c>
      <c r="C29" s="3"/>
      <c r="D29" s="11">
        <v>530112.41</v>
      </c>
      <c r="E29" s="9">
        <v>0</v>
      </c>
      <c r="F29" s="9">
        <v>-383452</v>
      </c>
    </row>
    <row r="30" spans="1:6" ht="12">
      <c r="A30">
        <v>70</v>
      </c>
      <c r="B30" s="16">
        <v>53</v>
      </c>
      <c r="C30" s="5"/>
      <c r="D30" s="12">
        <v>329072.83</v>
      </c>
      <c r="E30" s="9">
        <v>0</v>
      </c>
      <c r="F30" s="9">
        <v>-176857</v>
      </c>
    </row>
    <row r="31" spans="1:6" ht="12">
      <c r="A31">
        <v>73</v>
      </c>
      <c r="B31" s="16">
        <v>54</v>
      </c>
      <c r="C31" s="5"/>
      <c r="D31" s="12">
        <v>195823.11</v>
      </c>
      <c r="E31" s="9">
        <v>0</v>
      </c>
      <c r="F31" s="9">
        <v>-102971</v>
      </c>
    </row>
    <row r="32" spans="1:6" ht="12">
      <c r="A32">
        <v>76</v>
      </c>
      <c r="B32" s="15">
        <v>55</v>
      </c>
      <c r="C32" s="3"/>
      <c r="D32" s="11">
        <v>179331.4</v>
      </c>
      <c r="E32" s="9">
        <v>0</v>
      </c>
      <c r="F32" s="9">
        <v>-85716</v>
      </c>
    </row>
    <row r="33" spans="1:6" ht="12">
      <c r="A33">
        <v>79</v>
      </c>
      <c r="B33" s="16">
        <v>56</v>
      </c>
      <c r="C33" s="5"/>
      <c r="D33" s="12">
        <v>325498.85</v>
      </c>
      <c r="E33" s="9">
        <v>0</v>
      </c>
      <c r="F33" s="9">
        <v>-200080</v>
      </c>
    </row>
    <row r="34" spans="1:6" ht="12">
      <c r="A34">
        <v>82</v>
      </c>
      <c r="B34" s="16">
        <v>58</v>
      </c>
      <c r="C34" s="5"/>
      <c r="D34" s="12">
        <v>33362.26</v>
      </c>
      <c r="E34" s="9">
        <v>-340.26000000000204</v>
      </c>
      <c r="F34" s="9">
        <v>24217</v>
      </c>
    </row>
    <row r="35" spans="2:6" ht="12">
      <c r="B35" s="19"/>
      <c r="C35" s="5"/>
      <c r="D35" s="18">
        <f>SUM(D28:D34)</f>
        <v>1873586.76</v>
      </c>
      <c r="E35" s="18">
        <f>SUM(E28:E34)</f>
        <v>-340.26000000000204</v>
      </c>
      <c r="F35" s="18">
        <f>SUM(F28:F34)</f>
        <v>-1031345</v>
      </c>
    </row>
    <row r="36" spans="1:6" ht="12">
      <c r="A36">
        <v>85</v>
      </c>
      <c r="B36" s="15">
        <v>61</v>
      </c>
      <c r="C36" s="3"/>
      <c r="D36" s="11">
        <v>107271.78</v>
      </c>
      <c r="E36" s="9">
        <v>-127</v>
      </c>
      <c r="F36" s="9">
        <v>-78000</v>
      </c>
    </row>
    <row r="37" spans="1:6" ht="12">
      <c r="A37">
        <v>88</v>
      </c>
      <c r="B37" s="16">
        <v>62</v>
      </c>
      <c r="C37" s="5"/>
      <c r="D37" s="12">
        <v>455033.04</v>
      </c>
      <c r="E37" s="9">
        <v>0</v>
      </c>
      <c r="F37" s="9">
        <v>0</v>
      </c>
    </row>
    <row r="38" spans="1:6" ht="12">
      <c r="A38">
        <v>91</v>
      </c>
      <c r="B38" s="16">
        <v>63</v>
      </c>
      <c r="C38" s="5"/>
      <c r="D38" s="12">
        <v>106903.92</v>
      </c>
      <c r="E38" s="9">
        <v>0</v>
      </c>
      <c r="F38" s="9">
        <v>0</v>
      </c>
    </row>
    <row r="39" spans="1:6" ht="12">
      <c r="A39">
        <v>94</v>
      </c>
      <c r="B39" s="15">
        <v>65</v>
      </c>
      <c r="C39" s="3"/>
      <c r="D39" s="11">
        <v>9380</v>
      </c>
      <c r="E39" s="9">
        <v>-10</v>
      </c>
      <c r="F39" s="9">
        <v>0</v>
      </c>
    </row>
    <row r="40" spans="2:6" ht="12">
      <c r="B40" s="19"/>
      <c r="C40" s="5"/>
      <c r="D40" s="18">
        <f>SUM(D36:D39)</f>
        <v>678588.74</v>
      </c>
      <c r="E40" s="18">
        <f>SUM(E36:E39)</f>
        <v>-137</v>
      </c>
      <c r="F40" s="18">
        <f>SUM(F36:F39)</f>
        <v>-78000</v>
      </c>
    </row>
    <row r="41" spans="1:6" ht="12">
      <c r="A41">
        <v>97</v>
      </c>
      <c r="B41" s="16">
        <v>71</v>
      </c>
      <c r="C41" s="5"/>
      <c r="D41" s="12">
        <v>32150</v>
      </c>
      <c r="E41" s="9">
        <v>485</v>
      </c>
      <c r="F41" s="9">
        <v>0</v>
      </c>
    </row>
    <row r="42" spans="1:6" ht="12">
      <c r="A42">
        <v>100</v>
      </c>
      <c r="B42" s="16">
        <v>72</v>
      </c>
      <c r="C42" s="5"/>
      <c r="D42" s="12">
        <v>9097.92</v>
      </c>
      <c r="E42" s="9">
        <v>0</v>
      </c>
      <c r="F42" s="9">
        <v>-9098</v>
      </c>
    </row>
    <row r="43" spans="1:6" ht="12">
      <c r="A43">
        <v>103</v>
      </c>
      <c r="B43" s="15">
        <v>73</v>
      </c>
      <c r="C43" s="3"/>
      <c r="D43" s="11">
        <v>109811.07</v>
      </c>
      <c r="E43" s="9">
        <v>3735.69</v>
      </c>
      <c r="F43" s="9">
        <v>0</v>
      </c>
    </row>
    <row r="44" spans="1:6" ht="12">
      <c r="A44">
        <v>106</v>
      </c>
      <c r="B44" s="16">
        <v>74</v>
      </c>
      <c r="C44" s="5"/>
      <c r="D44" s="12">
        <v>1752911.82</v>
      </c>
      <c r="E44" s="9">
        <v>32123.293999999994</v>
      </c>
      <c r="F44" s="9">
        <v>-10480</v>
      </c>
    </row>
    <row r="45" spans="1:6" ht="12">
      <c r="A45">
        <v>109</v>
      </c>
      <c r="B45" s="16">
        <v>75</v>
      </c>
      <c r="C45" s="5"/>
      <c r="D45" s="12">
        <v>2416928.04</v>
      </c>
      <c r="E45" s="9">
        <v>0</v>
      </c>
      <c r="F45" s="9">
        <v>-135000</v>
      </c>
    </row>
    <row r="46" spans="1:6" ht="12">
      <c r="A46">
        <v>112</v>
      </c>
      <c r="B46" s="15">
        <v>76</v>
      </c>
      <c r="C46" s="3"/>
      <c r="D46" s="11">
        <v>237778.59</v>
      </c>
      <c r="E46" s="9">
        <v>0</v>
      </c>
      <c r="F46" s="9">
        <v>0</v>
      </c>
    </row>
    <row r="47" spans="2:6" ht="12">
      <c r="B47" s="19"/>
      <c r="C47" s="5"/>
      <c r="D47" s="18">
        <f>SUM(D41:D46)</f>
        <v>4558677.4399999995</v>
      </c>
      <c r="E47" s="18">
        <f>SUM(E41:E46)</f>
        <v>36343.984</v>
      </c>
      <c r="F47" s="18">
        <f>SUM(F41:F46)</f>
        <v>-154578</v>
      </c>
    </row>
    <row r="48" spans="1:6" ht="12">
      <c r="A48">
        <v>115</v>
      </c>
      <c r="B48" s="16">
        <v>81</v>
      </c>
      <c r="C48" s="5"/>
      <c r="D48" s="12">
        <v>6061279.99</v>
      </c>
      <c r="E48" s="9">
        <v>83350.76944000024</v>
      </c>
      <c r="F48" s="9">
        <v>-88803.68662689615</v>
      </c>
    </row>
    <row r="49" spans="1:6" ht="12">
      <c r="A49">
        <v>118</v>
      </c>
      <c r="B49" s="16">
        <v>82</v>
      </c>
      <c r="C49" s="5"/>
      <c r="D49" s="12">
        <v>4902058.73</v>
      </c>
      <c r="E49" s="9">
        <v>182685.4398400004</v>
      </c>
      <c r="F49" s="9">
        <v>275619.6693700783</v>
      </c>
    </row>
    <row r="50" spans="1:6" ht="12">
      <c r="A50">
        <v>121</v>
      </c>
      <c r="B50" s="15">
        <v>84</v>
      </c>
      <c r="C50" s="3"/>
      <c r="D50" s="11">
        <v>469932.2</v>
      </c>
      <c r="E50" s="9">
        <v>83.79999999998836</v>
      </c>
      <c r="F50" s="9">
        <v>0</v>
      </c>
    </row>
    <row r="51" spans="1:6" ht="12">
      <c r="A51">
        <v>124</v>
      </c>
      <c r="B51" s="16">
        <v>85</v>
      </c>
      <c r="C51" s="5"/>
      <c r="D51" s="12">
        <v>1195741.84</v>
      </c>
      <c r="E51" s="9">
        <v>0</v>
      </c>
      <c r="F51" s="9">
        <v>-397000</v>
      </c>
    </row>
    <row r="52" spans="2:6" ht="12">
      <c r="B52" s="19"/>
      <c r="C52" s="20"/>
      <c r="D52" s="22">
        <f>SUM(D48:D51)</f>
        <v>12629012.76</v>
      </c>
      <c r="E52" s="22">
        <f>SUM(E48:E51)</f>
        <v>266120.00928000064</v>
      </c>
      <c r="F52" s="22">
        <f>SUM(F48:F51)</f>
        <v>-210184.01725681784</v>
      </c>
    </row>
    <row r="53" spans="1:6" ht="12">
      <c r="A53">
        <v>127</v>
      </c>
      <c r="B53" s="15" t="s">
        <v>23</v>
      </c>
      <c r="D53" s="9">
        <v>75000</v>
      </c>
      <c r="F53" s="12"/>
    </row>
    <row r="54" spans="1:7" ht="12">
      <c r="A54">
        <v>128</v>
      </c>
      <c r="B54" s="16"/>
      <c r="D54" s="23">
        <f>SUM(D53,D52,D47,D40,D35,D27,D21,D16,D12)</f>
        <v>83680438.25999999</v>
      </c>
      <c r="E54" s="23">
        <f>SUM(E53,E52,E47,E40,E35,E27,E21,E16,E12)</f>
        <v>1681471.734819999</v>
      </c>
      <c r="F54" s="23">
        <f>SUM(F53,F52,F47,F40,F35,F27,F21,F16,F12)</f>
        <v>-759313.0000000005</v>
      </c>
      <c r="G54" s="9">
        <f>SUM(G4:G53)</f>
        <v>0</v>
      </c>
    </row>
    <row r="55" spans="1:2" ht="12">
      <c r="A55">
        <v>129</v>
      </c>
      <c r="B55" s="16"/>
    </row>
    <row r="56" spans="1:4" ht="14.25">
      <c r="A56">
        <v>130</v>
      </c>
      <c r="B56" s="15"/>
      <c r="C56" s="6"/>
      <c r="D56" s="25">
        <v>8720000</v>
      </c>
    </row>
    <row r="57" spans="1:4" ht="12">
      <c r="A57">
        <v>131</v>
      </c>
      <c r="B57" s="15"/>
      <c r="C57" s="6"/>
      <c r="D57" s="24">
        <f>SUM(D54:D56)</f>
        <v>92400438.25999999</v>
      </c>
    </row>
    <row r="58" spans="1:4" ht="12">
      <c r="A58">
        <v>132</v>
      </c>
      <c r="B58" s="17"/>
      <c r="C58" s="8"/>
      <c r="D58" s="13"/>
    </row>
  </sheetData>
  <printOptions gridLines="1"/>
  <pageMargins left="0.75" right="0.75" top="1" bottom="1" header="0.5" footer="0.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3:F49"/>
  <sheetViews>
    <sheetView workbookViewId="0" topLeftCell="A1">
      <selection activeCell="D6" sqref="D6"/>
      <selection activeCell="A1" sqref="A1"/>
    </sheetView>
  </sheetViews>
  <sheetFormatPr defaultColWidth="9.00390625" defaultRowHeight="12.75"/>
  <cols>
    <col min="3" max="3" width="36.625" style="0" bestFit="1" customWidth="1"/>
    <col min="4" max="4" width="17.125" style="9" bestFit="1" customWidth="1"/>
    <col min="5" max="5" width="13.875" style="0" customWidth="1"/>
  </cols>
  <sheetData>
    <row r="3" spans="1:5" ht="12">
      <c r="A3">
        <v>1</v>
      </c>
      <c r="B3" s="2" t="s">
        <v>55</v>
      </c>
      <c r="C3" s="2" t="s">
        <v>25</v>
      </c>
      <c r="D3" s="27" t="s">
        <v>32</v>
      </c>
      <c r="E3" t="s">
        <v>33</v>
      </c>
    </row>
    <row r="4" spans="1:6" ht="12">
      <c r="A4">
        <v>2</v>
      </c>
      <c r="B4" s="3" t="s">
        <v>9</v>
      </c>
      <c r="C4" s="3" t="s">
        <v>29</v>
      </c>
      <c r="D4" s="32">
        <f>1687257.70616-D5</f>
        <v>627946.7061600001</v>
      </c>
      <c r="E4" s="30">
        <f>156557.865912-E5</f>
        <v>103607.86591200001</v>
      </c>
      <c r="F4" s="31">
        <f>+E4/D4</f>
        <v>0.16499468011478166</v>
      </c>
    </row>
    <row r="5" spans="2:6" ht="12">
      <c r="B5" s="5"/>
      <c r="C5" s="5" t="s">
        <v>35</v>
      </c>
      <c r="D5" s="29">
        <v>1059311</v>
      </c>
      <c r="E5" s="30">
        <v>52950</v>
      </c>
      <c r="F5" s="31">
        <f>+E5/D5</f>
        <v>0.04998532064709986</v>
      </c>
    </row>
    <row r="6" spans="1:6" ht="12">
      <c r="A6">
        <v>4</v>
      </c>
      <c r="B6" s="4" t="s">
        <v>10</v>
      </c>
      <c r="C6" s="5" t="s">
        <v>29</v>
      </c>
      <c r="D6" s="12">
        <v>3154943.489933222</v>
      </c>
      <c r="E6" s="21">
        <v>512905.38686411065</v>
      </c>
      <c r="F6" s="28">
        <f aca="true" t="shared" si="0" ref="F6:F48">+E6/D6</f>
        <v>0.1625719726837221</v>
      </c>
    </row>
    <row r="7" spans="1:6" ht="12">
      <c r="A7">
        <v>6</v>
      </c>
      <c r="B7" s="3" t="s">
        <v>0</v>
      </c>
      <c r="C7" s="3" t="s">
        <v>29</v>
      </c>
      <c r="D7" s="32">
        <f>10146120.1342136-D8</f>
        <v>6830118.1342136</v>
      </c>
      <c r="E7" s="30">
        <f>1887602.69237416-E8</f>
        <v>1477602.69237416</v>
      </c>
      <c r="F7" s="31">
        <f t="shared" si="0"/>
        <v>0.21633633025650248</v>
      </c>
    </row>
    <row r="8" spans="2:6" ht="12">
      <c r="B8" s="5"/>
      <c r="C8" s="5" t="s">
        <v>34</v>
      </c>
      <c r="D8" s="29">
        <v>3316002</v>
      </c>
      <c r="E8" s="30">
        <v>410000</v>
      </c>
      <c r="F8" s="31">
        <f>+E8/D8</f>
        <v>0.12364286873168351</v>
      </c>
    </row>
    <row r="9" spans="1:6" ht="12">
      <c r="A9">
        <v>8</v>
      </c>
      <c r="B9" s="4" t="s">
        <v>1</v>
      </c>
      <c r="C9" s="5" t="s">
        <v>29</v>
      </c>
      <c r="D9" s="12">
        <v>1247719.16</v>
      </c>
      <c r="E9" s="21">
        <v>398126.31122256943</v>
      </c>
      <c r="F9" s="28">
        <f t="shared" si="0"/>
        <v>0.3190832712888447</v>
      </c>
    </row>
    <row r="10" spans="1:6" ht="12">
      <c r="A10">
        <v>10</v>
      </c>
      <c r="B10" s="3" t="s">
        <v>2</v>
      </c>
      <c r="C10" s="3" t="s">
        <v>29</v>
      </c>
      <c r="D10" s="11">
        <v>1131647.95</v>
      </c>
      <c r="E10" s="21">
        <v>280747.6374</v>
      </c>
      <c r="F10" s="28">
        <f t="shared" si="0"/>
        <v>0.24808743514270495</v>
      </c>
    </row>
    <row r="11" spans="1:6" ht="12">
      <c r="A11">
        <v>12</v>
      </c>
      <c r="B11" s="4" t="s">
        <v>11</v>
      </c>
      <c r="C11" s="5" t="s">
        <v>29</v>
      </c>
      <c r="D11" s="12">
        <v>1164089.7179999999</v>
      </c>
      <c r="E11" s="21">
        <v>344643.5516</v>
      </c>
      <c r="F11" s="28">
        <f t="shared" si="0"/>
        <v>0.29606270570976734</v>
      </c>
    </row>
    <row r="12" spans="1:6" ht="12">
      <c r="A12">
        <v>14</v>
      </c>
      <c r="B12" s="3" t="s">
        <v>12</v>
      </c>
      <c r="C12" s="3" t="s">
        <v>29</v>
      </c>
      <c r="D12" s="11">
        <v>4233121.046080001</v>
      </c>
      <c r="E12" s="21">
        <v>1987101.3129467797</v>
      </c>
      <c r="F12" s="28">
        <f t="shared" si="0"/>
        <v>0.4694175506242365</v>
      </c>
    </row>
    <row r="13" spans="1:6" ht="12">
      <c r="A13">
        <v>16</v>
      </c>
      <c r="B13" s="4" t="s">
        <v>13</v>
      </c>
      <c r="C13" s="5" t="s">
        <v>29</v>
      </c>
      <c r="D13" s="12">
        <v>1024933.2795</v>
      </c>
      <c r="E13" s="21">
        <v>102493.32795</v>
      </c>
      <c r="F13" s="28">
        <f t="shared" si="0"/>
        <v>0.1</v>
      </c>
    </row>
    <row r="14" spans="1:6" ht="12">
      <c r="A14">
        <v>18</v>
      </c>
      <c r="B14" s="3" t="s">
        <v>3</v>
      </c>
      <c r="C14" s="3" t="s">
        <v>29</v>
      </c>
      <c r="D14" s="11">
        <v>88092.99</v>
      </c>
      <c r="E14" s="21">
        <v>12333.018600000001</v>
      </c>
      <c r="F14" s="28">
        <f t="shared" si="0"/>
        <v>0.14</v>
      </c>
    </row>
    <row r="15" spans="1:6" ht="12">
      <c r="A15">
        <v>20</v>
      </c>
      <c r="B15" s="4" t="s">
        <v>14</v>
      </c>
      <c r="C15" s="5" t="s">
        <v>29</v>
      </c>
      <c r="D15" s="12">
        <v>49156.69</v>
      </c>
      <c r="E15" s="21">
        <v>6881.936600000001</v>
      </c>
      <c r="F15" s="28">
        <f t="shared" si="0"/>
        <v>0.14</v>
      </c>
    </row>
    <row r="16" spans="1:6" ht="12">
      <c r="A16">
        <v>22</v>
      </c>
      <c r="B16" s="3" t="s">
        <v>15</v>
      </c>
      <c r="C16" s="3" t="s">
        <v>29</v>
      </c>
      <c r="D16" s="11">
        <v>0</v>
      </c>
      <c r="E16" s="21">
        <v>0</v>
      </c>
      <c r="F16" s="28" t="e">
        <f t="shared" si="0"/>
        <v>#DIV/0!</v>
      </c>
    </row>
    <row r="17" spans="1:6" ht="12">
      <c r="A17">
        <v>24</v>
      </c>
      <c r="B17" s="4" t="s">
        <v>16</v>
      </c>
      <c r="C17" s="5" t="s">
        <v>29</v>
      </c>
      <c r="D17" s="12">
        <v>224480.62449999998</v>
      </c>
      <c r="E17" s="21">
        <v>67344.18735</v>
      </c>
      <c r="F17" s="28">
        <f t="shared" si="0"/>
        <v>0.3</v>
      </c>
    </row>
    <row r="18" spans="1:6" ht="12">
      <c r="A18">
        <v>26</v>
      </c>
      <c r="B18" s="3" t="s">
        <v>17</v>
      </c>
      <c r="C18" s="3" t="s">
        <v>29</v>
      </c>
      <c r="D18" s="11">
        <v>9581.15</v>
      </c>
      <c r="E18" s="21">
        <v>1916.23</v>
      </c>
      <c r="F18" s="28">
        <f t="shared" si="0"/>
        <v>0.2</v>
      </c>
    </row>
    <row r="19" spans="1:6" ht="12">
      <c r="A19">
        <v>28</v>
      </c>
      <c r="B19" s="4" t="s">
        <v>18</v>
      </c>
      <c r="C19" s="5" t="s">
        <v>29</v>
      </c>
      <c r="D19" s="12">
        <v>22817.743309947462</v>
      </c>
      <c r="E19" s="21">
        <v>7758.032725382138</v>
      </c>
      <c r="F19" s="28">
        <f t="shared" si="0"/>
        <v>0.34</v>
      </c>
    </row>
    <row r="20" spans="1:6" ht="12">
      <c r="A20">
        <v>30</v>
      </c>
      <c r="B20" s="3" t="s">
        <v>19</v>
      </c>
      <c r="C20" s="3" t="s">
        <v>29</v>
      </c>
      <c r="D20" s="11">
        <v>35962.6653</v>
      </c>
      <c r="E20" s="21">
        <v>10788.79959</v>
      </c>
      <c r="F20" s="28">
        <f t="shared" si="0"/>
        <v>0.3</v>
      </c>
    </row>
    <row r="21" spans="1:6" ht="12">
      <c r="A21">
        <v>32</v>
      </c>
      <c r="B21" s="4" t="s">
        <v>4</v>
      </c>
      <c r="C21" s="5" t="s">
        <v>29</v>
      </c>
      <c r="D21" s="12">
        <v>247287.13100000005</v>
      </c>
      <c r="E21" s="21">
        <v>44511.683580000004</v>
      </c>
      <c r="F21" s="28">
        <f t="shared" si="0"/>
        <v>0.18</v>
      </c>
    </row>
    <row r="22" spans="1:6" ht="12">
      <c r="A22">
        <v>34</v>
      </c>
      <c r="B22" s="3" t="s">
        <v>5</v>
      </c>
      <c r="C22" s="3" t="s">
        <v>29</v>
      </c>
      <c r="D22" s="11">
        <v>336130.0065</v>
      </c>
      <c r="E22" s="21">
        <v>60503.40117</v>
      </c>
      <c r="F22" s="28">
        <f t="shared" si="0"/>
        <v>0.18</v>
      </c>
    </row>
    <row r="23" spans="1:6" ht="12">
      <c r="A23">
        <v>36</v>
      </c>
      <c r="B23" s="4" t="s">
        <v>20</v>
      </c>
      <c r="C23" s="5" t="s">
        <v>29</v>
      </c>
      <c r="D23" s="12">
        <v>945911.6404999997</v>
      </c>
      <c r="E23" s="21">
        <v>185457.38553805515</v>
      </c>
      <c r="F23" s="28">
        <f t="shared" si="0"/>
        <v>0.1960620607650247</v>
      </c>
    </row>
    <row r="24" spans="1:6" ht="12">
      <c r="A24">
        <v>38</v>
      </c>
      <c r="B24" s="3" t="s">
        <v>21</v>
      </c>
      <c r="C24" s="3" t="s">
        <v>29</v>
      </c>
      <c r="D24" s="11">
        <v>923256.4538</v>
      </c>
      <c r="E24" s="21">
        <v>186926.512084</v>
      </c>
      <c r="F24" s="28">
        <f t="shared" si="0"/>
        <v>0.202464343806789</v>
      </c>
    </row>
    <row r="25" spans="1:6" ht="12">
      <c r="A25">
        <v>40</v>
      </c>
      <c r="B25" s="4" t="s">
        <v>22</v>
      </c>
      <c r="C25" s="5" t="s">
        <v>29</v>
      </c>
      <c r="D25" s="12">
        <v>0</v>
      </c>
      <c r="E25" s="21">
        <v>0</v>
      </c>
      <c r="F25" s="28" t="e">
        <f t="shared" si="0"/>
        <v>#DIV/0!</v>
      </c>
    </row>
    <row r="26" spans="1:6" ht="12">
      <c r="A26">
        <v>42</v>
      </c>
      <c r="B26" s="3" t="s">
        <v>37</v>
      </c>
      <c r="C26" s="3" t="s">
        <v>29</v>
      </c>
      <c r="D26" s="11">
        <v>173899.9</v>
      </c>
      <c r="E26" s="21">
        <v>8694.995</v>
      </c>
      <c r="F26" s="28">
        <f t="shared" si="0"/>
        <v>0.05000000000000001</v>
      </c>
    </row>
    <row r="27" spans="1:6" ht="12">
      <c r="A27">
        <v>44</v>
      </c>
      <c r="B27" s="4" t="s">
        <v>38</v>
      </c>
      <c r="C27" s="5" t="s">
        <v>29</v>
      </c>
      <c r="D27" s="12">
        <v>146660.41</v>
      </c>
      <c r="E27" s="21">
        <v>14666.041000000005</v>
      </c>
      <c r="F27" s="28">
        <f t="shared" si="0"/>
        <v>0.10000000000000003</v>
      </c>
    </row>
    <row r="28" spans="1:6" ht="12">
      <c r="A28">
        <v>46</v>
      </c>
      <c r="B28" s="3" t="s">
        <v>39</v>
      </c>
      <c r="C28" s="3" t="s">
        <v>29</v>
      </c>
      <c r="D28" s="11">
        <v>152215.83</v>
      </c>
      <c r="E28" s="21">
        <v>24354.532800000004</v>
      </c>
      <c r="F28" s="28">
        <f t="shared" si="0"/>
        <v>0.16000000000000003</v>
      </c>
    </row>
    <row r="29" spans="1:6" ht="12">
      <c r="A29">
        <v>48</v>
      </c>
      <c r="B29" s="4" t="s">
        <v>40</v>
      </c>
      <c r="C29" s="5" t="s">
        <v>29</v>
      </c>
      <c r="D29" s="12">
        <v>92852.11</v>
      </c>
      <c r="E29" s="21">
        <v>12999.295399999999</v>
      </c>
      <c r="F29" s="28">
        <f t="shared" si="0"/>
        <v>0.13999999999999999</v>
      </c>
    </row>
    <row r="30" spans="1:6" ht="12">
      <c r="A30">
        <v>50</v>
      </c>
      <c r="B30" s="3" t="s">
        <v>41</v>
      </c>
      <c r="C30" s="3" t="s">
        <v>29</v>
      </c>
      <c r="D30" s="11">
        <v>93615.4</v>
      </c>
      <c r="E30" s="21">
        <v>7489.232</v>
      </c>
      <c r="F30" s="28">
        <f t="shared" si="0"/>
        <v>0.08</v>
      </c>
    </row>
    <row r="31" spans="1:6" ht="12">
      <c r="A31">
        <v>52</v>
      </c>
      <c r="B31" s="4" t="s">
        <v>42</v>
      </c>
      <c r="C31" s="5" t="s">
        <v>29</v>
      </c>
      <c r="D31" s="12">
        <v>125418.85</v>
      </c>
      <c r="E31" s="21">
        <v>10033.507999999998</v>
      </c>
      <c r="F31" s="28">
        <f t="shared" si="0"/>
        <v>0.07999999999999997</v>
      </c>
    </row>
    <row r="32" spans="1:6" ht="12">
      <c r="A32">
        <v>54</v>
      </c>
      <c r="B32" s="3" t="s">
        <v>43</v>
      </c>
      <c r="C32" s="3" t="s">
        <v>29</v>
      </c>
      <c r="D32" s="11">
        <v>24217</v>
      </c>
      <c r="E32" s="21">
        <v>0</v>
      </c>
      <c r="F32" s="28">
        <f t="shared" si="0"/>
        <v>0</v>
      </c>
    </row>
    <row r="33" spans="1:6" ht="12">
      <c r="A33">
        <v>56</v>
      </c>
      <c r="B33" s="4" t="s">
        <v>6</v>
      </c>
      <c r="C33" s="5" t="s">
        <v>29</v>
      </c>
      <c r="D33" s="12">
        <v>14271.78</v>
      </c>
      <c r="E33" s="21">
        <v>2854.3559999999998</v>
      </c>
      <c r="F33" s="28">
        <f t="shared" si="0"/>
        <v>0.19999999999999998</v>
      </c>
    </row>
    <row r="34" spans="1:6" ht="12">
      <c r="A34">
        <v>58</v>
      </c>
      <c r="B34" s="3" t="s">
        <v>45</v>
      </c>
      <c r="C34" s="3" t="s">
        <v>29</v>
      </c>
      <c r="D34" s="11">
        <v>455033.04</v>
      </c>
      <c r="E34" s="21">
        <v>91006.60800000001</v>
      </c>
      <c r="F34" s="28">
        <f t="shared" si="0"/>
        <v>0.20000000000000004</v>
      </c>
    </row>
    <row r="35" spans="1:6" ht="12">
      <c r="A35">
        <v>60</v>
      </c>
      <c r="B35" s="4" t="s">
        <v>7</v>
      </c>
      <c r="C35" s="5" t="s">
        <v>29</v>
      </c>
      <c r="D35" s="12">
        <v>106903.92</v>
      </c>
      <c r="E35" s="21">
        <v>21380.784</v>
      </c>
      <c r="F35" s="28">
        <f t="shared" si="0"/>
        <v>0.2</v>
      </c>
    </row>
    <row r="36" spans="1:6" ht="12">
      <c r="A36">
        <v>62</v>
      </c>
      <c r="B36" s="3" t="s">
        <v>44</v>
      </c>
      <c r="C36" s="3" t="s">
        <v>29</v>
      </c>
      <c r="D36" s="11">
        <v>0</v>
      </c>
      <c r="E36" s="21">
        <v>0</v>
      </c>
      <c r="F36" s="28" t="e">
        <f t="shared" si="0"/>
        <v>#DIV/0!</v>
      </c>
    </row>
    <row r="37" spans="1:6" ht="12">
      <c r="A37">
        <v>64</v>
      </c>
      <c r="B37" s="4" t="s">
        <v>46</v>
      </c>
      <c r="C37" s="5" t="s">
        <v>29</v>
      </c>
      <c r="D37" s="12">
        <v>0</v>
      </c>
      <c r="E37" s="21">
        <v>0</v>
      </c>
      <c r="F37" s="28" t="e">
        <f t="shared" si="0"/>
        <v>#DIV/0!</v>
      </c>
    </row>
    <row r="38" spans="1:6" ht="12">
      <c r="A38">
        <v>66</v>
      </c>
      <c r="B38" s="3" t="s">
        <v>47</v>
      </c>
      <c r="C38" s="3" t="s">
        <v>29</v>
      </c>
      <c r="D38" s="11">
        <v>-0.07999999999992724</v>
      </c>
      <c r="E38" s="21">
        <v>-0.007999999999992725</v>
      </c>
      <c r="F38" s="28">
        <f t="shared" si="0"/>
        <v>0.1</v>
      </c>
    </row>
    <row r="39" spans="1:6" ht="12">
      <c r="A39">
        <v>68</v>
      </c>
      <c r="B39" s="4" t="s">
        <v>48</v>
      </c>
      <c r="C39" s="5" t="s">
        <v>29</v>
      </c>
      <c r="D39" s="12">
        <v>37606.76</v>
      </c>
      <c r="E39" s="21">
        <v>3644.19064</v>
      </c>
      <c r="F39" s="28">
        <f t="shared" si="0"/>
        <v>0.09690254198979119</v>
      </c>
    </row>
    <row r="40" spans="1:6" ht="12">
      <c r="A40">
        <v>70</v>
      </c>
      <c r="B40" s="3" t="s">
        <v>49</v>
      </c>
      <c r="C40" s="3" t="s">
        <v>29</v>
      </c>
      <c r="D40" s="11">
        <v>941514.1140000001</v>
      </c>
      <c r="E40" s="21">
        <v>143084.04419192302</v>
      </c>
      <c r="F40" s="28">
        <f t="shared" si="0"/>
        <v>0.15197227748826186</v>
      </c>
    </row>
    <row r="41" spans="1:6" ht="12">
      <c r="A41">
        <v>72</v>
      </c>
      <c r="B41" s="4" t="s">
        <v>50</v>
      </c>
      <c r="C41" s="5" t="s">
        <v>29</v>
      </c>
      <c r="D41" s="12">
        <v>2281928.04</v>
      </c>
      <c r="E41" s="21">
        <v>804685.3611574958</v>
      </c>
      <c r="F41" s="28">
        <f t="shared" si="0"/>
        <v>0.3526339775190701</v>
      </c>
    </row>
    <row r="42" spans="1:6" ht="12">
      <c r="A42">
        <v>74</v>
      </c>
      <c r="B42" s="3" t="s">
        <v>51</v>
      </c>
      <c r="C42" s="3" t="s">
        <v>29</v>
      </c>
      <c r="D42" s="11">
        <v>237778.59</v>
      </c>
      <c r="E42" s="21">
        <v>57066.8616</v>
      </c>
      <c r="F42" s="28">
        <f t="shared" si="0"/>
        <v>0.24</v>
      </c>
    </row>
    <row r="43" spans="1:6" ht="12">
      <c r="A43">
        <v>76</v>
      </c>
      <c r="B43" s="4" t="s">
        <v>52</v>
      </c>
      <c r="C43" s="5" t="s">
        <v>29</v>
      </c>
      <c r="D43" s="12">
        <v>2429033.0728131044</v>
      </c>
      <c r="E43" s="21">
        <v>153654.61767299438</v>
      </c>
      <c r="F43" s="28">
        <f t="shared" si="0"/>
        <v>0.06325752390643424</v>
      </c>
    </row>
    <row r="44" spans="1:6" ht="12">
      <c r="A44">
        <v>78</v>
      </c>
      <c r="B44" s="3" t="s">
        <v>53</v>
      </c>
      <c r="C44" s="3" t="s">
        <v>29</v>
      </c>
      <c r="D44" s="11">
        <v>1711366.8392100784</v>
      </c>
      <c r="E44" s="21">
        <v>85568.3419605039</v>
      </c>
      <c r="F44" s="28">
        <f t="shared" si="0"/>
        <v>0.04999999999999999</v>
      </c>
    </row>
    <row r="45" spans="1:6" ht="12">
      <c r="A45">
        <v>80</v>
      </c>
      <c r="B45" s="4" t="s">
        <v>8</v>
      </c>
      <c r="C45" s="5" t="s">
        <v>29</v>
      </c>
      <c r="D45" s="12">
        <v>0</v>
      </c>
      <c r="E45" s="21">
        <v>0</v>
      </c>
      <c r="F45" s="28" t="e">
        <f t="shared" si="0"/>
        <v>#DIV/0!</v>
      </c>
    </row>
    <row r="46" spans="1:6" ht="12">
      <c r="A46">
        <v>82</v>
      </c>
      <c r="B46" s="3" t="s">
        <v>54</v>
      </c>
      <c r="C46" s="3" t="s">
        <v>29</v>
      </c>
      <c r="D46" s="11">
        <v>798741.84</v>
      </c>
      <c r="E46" s="21">
        <v>207257.01185048098</v>
      </c>
      <c r="F46" s="28">
        <f t="shared" si="0"/>
        <v>0.25947934798367517</v>
      </c>
    </row>
    <row r="47" spans="1:6" ht="12">
      <c r="A47">
        <v>84</v>
      </c>
      <c r="B47" s="4" t="s">
        <v>23</v>
      </c>
      <c r="C47" s="5" t="s">
        <v>29</v>
      </c>
      <c r="D47" s="12">
        <v>0</v>
      </c>
      <c r="E47" s="11">
        <v>0</v>
      </c>
      <c r="F47" s="28" t="e">
        <f t="shared" si="0"/>
        <v>#DIV/0!</v>
      </c>
    </row>
    <row r="48" spans="1:6" ht="12">
      <c r="A48">
        <v>86</v>
      </c>
      <c r="B48" s="3" t="s">
        <v>30</v>
      </c>
      <c r="C48" s="6"/>
      <c r="D48" s="11">
        <v>36495566.99482</v>
      </c>
      <c r="E48" s="26">
        <f>SUM(E4:E47)</f>
        <v>7903039.046780457</v>
      </c>
      <c r="F48" s="28">
        <f t="shared" si="0"/>
        <v>0.21654791794033987</v>
      </c>
    </row>
    <row r="49" spans="1:4" ht="12">
      <c r="A49">
        <v>87</v>
      </c>
      <c r="B49" s="7" t="s">
        <v>31</v>
      </c>
      <c r="C49" s="8"/>
      <c r="D49" s="13">
        <v>7903039.046780455</v>
      </c>
    </row>
  </sheetData>
  <printOptions/>
  <pageMargins left="0.75" right="0.51" top="0.34" bottom="0.33" header="0.5" footer="0.18"/>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U107"/>
  <sheetViews>
    <sheetView tabSelected="1" zoomScale="75" zoomScaleNormal="75" workbookViewId="0" topLeftCell="A1">
      <selection activeCell="C6" sqref="C6"/>
      <selection activeCell="C7" sqref="C7"/>
    </sheetView>
  </sheetViews>
  <sheetFormatPr defaultColWidth="9.00390625" defaultRowHeight="12.75"/>
  <cols>
    <col min="1" max="1" width="4.375" style="91" customWidth="1"/>
    <col min="2" max="2" width="31.75390625" style="99" customWidth="1"/>
    <col min="3" max="3" width="13.50390625" style="54" customWidth="1"/>
    <col min="4" max="4" width="13.125" style="54" customWidth="1"/>
    <col min="5" max="5" width="11.625" style="54" customWidth="1"/>
    <col min="6" max="6" width="8.75390625" style="34" customWidth="1"/>
    <col min="7" max="7" width="12.125" style="54" customWidth="1"/>
    <col min="8" max="8" width="16.375" style="95" customWidth="1"/>
    <col min="9" max="9" width="4.375" style="54" customWidth="1"/>
    <col min="10" max="10" width="4.625" style="54" customWidth="1"/>
    <col min="11" max="11" width="4.375" style="54" customWidth="1"/>
    <col min="12" max="12" width="4.50390625" style="54" customWidth="1"/>
    <col min="13" max="13" width="5.75390625" style="95" customWidth="1"/>
    <col min="14" max="14" width="11.625" style="34" customWidth="1"/>
    <col min="15" max="15" width="9.75390625" style="51" hidden="1" customWidth="1"/>
    <col min="16" max="16" width="64.625" style="34" customWidth="1"/>
    <col min="17" max="17" width="13.00390625" style="34" customWidth="1"/>
    <col min="18" max="18" width="14.875" style="34" customWidth="1"/>
    <col min="19" max="19" width="11.125" style="34" customWidth="1"/>
    <col min="20" max="20" width="9.00390625" style="34" customWidth="1"/>
    <col min="21" max="21" width="9.75390625" style="34" bestFit="1" customWidth="1"/>
    <col min="22" max="16384" width="9.00390625" style="34" customWidth="1"/>
  </cols>
  <sheetData>
    <row r="1" spans="1:16" ht="13.5" thickBot="1">
      <c r="A1" s="128" t="s">
        <v>55</v>
      </c>
      <c r="B1" s="128" t="s">
        <v>56</v>
      </c>
      <c r="C1" s="131" t="s">
        <v>57</v>
      </c>
      <c r="D1" s="132"/>
      <c r="E1" s="132"/>
      <c r="F1" s="132"/>
      <c r="G1" s="132"/>
      <c r="H1" s="133"/>
      <c r="I1" s="131" t="s">
        <v>58</v>
      </c>
      <c r="J1" s="132"/>
      <c r="K1" s="132"/>
      <c r="L1" s="132"/>
      <c r="M1" s="133"/>
      <c r="N1" s="134" t="s">
        <v>59</v>
      </c>
      <c r="O1" s="134" t="s">
        <v>60</v>
      </c>
      <c r="P1" s="137" t="s">
        <v>61</v>
      </c>
    </row>
    <row r="2" spans="1:16" ht="39" thickBot="1">
      <c r="A2" s="129"/>
      <c r="B2" s="129"/>
      <c r="C2" s="139" t="s">
        <v>62</v>
      </c>
      <c r="D2" s="103" t="s">
        <v>63</v>
      </c>
      <c r="E2" s="105" t="s">
        <v>64</v>
      </c>
      <c r="F2" s="131" t="s">
        <v>65</v>
      </c>
      <c r="G2" s="133"/>
      <c r="H2" s="141" t="s">
        <v>66</v>
      </c>
      <c r="I2" s="36" t="s">
        <v>67</v>
      </c>
      <c r="J2" s="35" t="s">
        <v>68</v>
      </c>
      <c r="K2" s="143" t="s">
        <v>69</v>
      </c>
      <c r="L2" s="143"/>
      <c r="M2" s="141" t="s">
        <v>66</v>
      </c>
      <c r="N2" s="135"/>
      <c r="O2" s="135"/>
      <c r="P2" s="137"/>
    </row>
    <row r="3" spans="1:18" s="42" customFormat="1" ht="26.25" thickBot="1">
      <c r="A3" s="130"/>
      <c r="B3" s="130"/>
      <c r="C3" s="140"/>
      <c r="D3" s="104" t="s">
        <v>70</v>
      </c>
      <c r="E3" s="106" t="s">
        <v>70</v>
      </c>
      <c r="F3" s="37" t="s">
        <v>71</v>
      </c>
      <c r="G3" s="107" t="s">
        <v>72</v>
      </c>
      <c r="H3" s="142"/>
      <c r="I3" s="38" t="s">
        <v>70</v>
      </c>
      <c r="J3" s="39" t="s">
        <v>70</v>
      </c>
      <c r="K3" s="39" t="s">
        <v>72</v>
      </c>
      <c r="L3" s="40" t="s">
        <v>71</v>
      </c>
      <c r="M3" s="142"/>
      <c r="N3" s="136"/>
      <c r="O3" s="136"/>
      <c r="P3" s="138"/>
      <c r="Q3" s="41"/>
      <c r="R3" s="41"/>
    </row>
    <row r="4" spans="1:18" s="51" customFormat="1" ht="12.75">
      <c r="A4" s="43">
        <v>1</v>
      </c>
      <c r="B4" s="44" t="s">
        <v>73</v>
      </c>
      <c r="C4" s="45">
        <v>61345832.483886875</v>
      </c>
      <c r="D4" s="45">
        <v>37547620</v>
      </c>
      <c r="E4" s="45">
        <v>23798212.483886868</v>
      </c>
      <c r="F4" s="46">
        <v>0.23827332788582117</v>
      </c>
      <c r="G4" s="47">
        <v>5670479.286269618</v>
      </c>
      <c r="H4" s="48">
        <v>67016311.770156495</v>
      </c>
      <c r="I4" s="45"/>
      <c r="J4" s="47"/>
      <c r="K4" s="47"/>
      <c r="L4" s="47"/>
      <c r="M4" s="48"/>
      <c r="N4" s="45"/>
      <c r="O4" s="49"/>
      <c r="P4" s="50"/>
      <c r="Q4" s="34"/>
      <c r="R4" s="34"/>
    </row>
    <row r="5" spans="1:16" ht="12.75">
      <c r="A5" s="52">
        <v>11</v>
      </c>
      <c r="B5" s="53" t="s">
        <v>74</v>
      </c>
      <c r="D5" s="55">
        <v>0</v>
      </c>
      <c r="E5" s="56">
        <v>0</v>
      </c>
      <c r="F5" s="57"/>
      <c r="G5" s="58"/>
      <c r="H5" s="59">
        <v>0</v>
      </c>
      <c r="I5" s="55"/>
      <c r="J5" s="60"/>
      <c r="K5" s="60"/>
      <c r="L5" s="60"/>
      <c r="M5" s="61"/>
      <c r="N5" s="56"/>
      <c r="O5" s="62"/>
      <c r="P5" s="61"/>
    </row>
    <row r="6" spans="1:16" ht="12.75">
      <c r="A6" s="52">
        <v>12</v>
      </c>
      <c r="B6" s="109" t="s">
        <v>75</v>
      </c>
      <c r="C6" s="110">
        <v>9727276.70616</v>
      </c>
      <c r="D6" s="100">
        <v>8040019</v>
      </c>
      <c r="E6" s="100">
        <v>1687257.7061599998</v>
      </c>
      <c r="F6" s="57">
        <v>0.09278835434588549</v>
      </c>
      <c r="G6" s="101">
        <v>156557.865912</v>
      </c>
      <c r="H6" s="59">
        <v>9883834.572072</v>
      </c>
      <c r="I6" s="55"/>
      <c r="J6" s="60"/>
      <c r="K6" s="60"/>
      <c r="L6" s="60"/>
      <c r="M6" s="61"/>
      <c r="N6" s="56"/>
      <c r="O6" s="62"/>
      <c r="P6" s="61"/>
    </row>
    <row r="7" spans="1:16" ht="12.75">
      <c r="A7" s="52">
        <v>13</v>
      </c>
      <c r="B7" s="53" t="s">
        <v>76</v>
      </c>
      <c r="C7" s="110">
        <v>5261618.4899332225</v>
      </c>
      <c r="D7" s="100">
        <v>2098295</v>
      </c>
      <c r="E7" s="100">
        <v>3163323.489933222</v>
      </c>
      <c r="F7" s="57">
        <v>0.16267909004620137</v>
      </c>
      <c r="G7" s="101">
        <v>514606.5868641106</v>
      </c>
      <c r="H7" s="59">
        <v>5776225.076797334</v>
      </c>
      <c r="I7" s="55"/>
      <c r="J7" s="60"/>
      <c r="K7" s="60"/>
      <c r="L7" s="60"/>
      <c r="M7" s="61"/>
      <c r="N7" s="56"/>
      <c r="O7" s="62"/>
      <c r="P7" s="64"/>
    </row>
    <row r="8" spans="1:16" ht="12.75">
      <c r="A8" s="52">
        <v>14</v>
      </c>
      <c r="B8" s="53" t="s">
        <v>77</v>
      </c>
      <c r="C8" s="110">
        <v>33533444.13421365</v>
      </c>
      <c r="D8" s="100">
        <v>23387324</v>
      </c>
      <c r="E8" s="102">
        <v>10146120.134213647</v>
      </c>
      <c r="F8" s="57">
        <v>0.18604182361383534</v>
      </c>
      <c r="G8" s="101">
        <v>1887602.6923741587</v>
      </c>
      <c r="H8" s="59">
        <v>35421046.82658781</v>
      </c>
      <c r="I8" s="55"/>
      <c r="J8" s="60"/>
      <c r="K8" s="60"/>
      <c r="L8" s="60"/>
      <c r="M8" s="61"/>
      <c r="N8" s="56"/>
      <c r="O8" s="62"/>
      <c r="P8" s="64"/>
    </row>
    <row r="9" spans="1:16" ht="12.75">
      <c r="A9" s="52">
        <v>15</v>
      </c>
      <c r="B9" s="53" t="s">
        <v>78</v>
      </c>
      <c r="C9" s="110">
        <v>1330120.16</v>
      </c>
      <c r="D9" s="100">
        <v>82401</v>
      </c>
      <c r="E9" s="102">
        <v>1247719.16</v>
      </c>
      <c r="F9" s="108">
        <v>0.31908327128884467</v>
      </c>
      <c r="G9" s="101">
        <v>398126.31122256943</v>
      </c>
      <c r="H9" s="59">
        <v>1728246.4712225697</v>
      </c>
      <c r="I9" s="55"/>
      <c r="J9" s="60"/>
      <c r="K9" s="60"/>
      <c r="L9" s="60"/>
      <c r="M9" s="61"/>
      <c r="N9" s="56"/>
      <c r="O9" s="62"/>
      <c r="P9" s="64"/>
    </row>
    <row r="10" spans="1:16" ht="12.75">
      <c r="A10" s="52">
        <v>16</v>
      </c>
      <c r="B10" s="53" t="s">
        <v>79</v>
      </c>
      <c r="C10" s="110">
        <v>1134439.95</v>
      </c>
      <c r="D10" s="100">
        <v>2792</v>
      </c>
      <c r="E10" s="102">
        <v>1131647.95</v>
      </c>
      <c r="F10" s="108">
        <v>0.24808743514270495</v>
      </c>
      <c r="G10" s="101">
        <v>280747.6374</v>
      </c>
      <c r="H10" s="59">
        <v>1415187.5874</v>
      </c>
      <c r="I10" s="55"/>
      <c r="J10" s="60"/>
      <c r="K10" s="60"/>
      <c r="L10" s="60"/>
      <c r="M10" s="61"/>
      <c r="N10" s="56"/>
      <c r="O10" s="62"/>
      <c r="P10" s="64"/>
    </row>
    <row r="11" spans="1:16" ht="12.75">
      <c r="A11" s="52">
        <v>17</v>
      </c>
      <c r="B11" s="53" t="s">
        <v>80</v>
      </c>
      <c r="C11" s="110">
        <v>1578864.7179999999</v>
      </c>
      <c r="D11" s="100">
        <v>414775</v>
      </c>
      <c r="E11" s="102">
        <v>1164089.7179999999</v>
      </c>
      <c r="F11" s="108">
        <v>0.29606270570976734</v>
      </c>
      <c r="G11" s="101">
        <v>344643.5516</v>
      </c>
      <c r="H11" s="59">
        <v>1923508.2695999998</v>
      </c>
      <c r="I11" s="55"/>
      <c r="J11" s="60"/>
      <c r="K11" s="60"/>
      <c r="L11" s="60"/>
      <c r="M11" s="61"/>
      <c r="N11" s="56"/>
      <c r="O11" s="62"/>
      <c r="P11" s="64"/>
    </row>
    <row r="12" spans="1:16" ht="12.75">
      <c r="A12" s="52">
        <v>18</v>
      </c>
      <c r="B12" s="53" t="s">
        <v>81</v>
      </c>
      <c r="C12" s="110">
        <v>6008769.046080001</v>
      </c>
      <c r="D12" s="100">
        <v>1775648</v>
      </c>
      <c r="E12" s="102">
        <v>4233121.046080001</v>
      </c>
      <c r="F12" s="108">
        <v>0.4690868253780741</v>
      </c>
      <c r="G12" s="101">
        <v>1985701.3129467797</v>
      </c>
      <c r="H12" s="59">
        <v>7994470.35902678</v>
      </c>
      <c r="I12" s="55"/>
      <c r="J12" s="60"/>
      <c r="K12" s="60"/>
      <c r="L12" s="60"/>
      <c r="M12" s="61"/>
      <c r="N12" s="56"/>
      <c r="O12" s="62"/>
      <c r="P12" s="64"/>
    </row>
    <row r="13" spans="1:16" ht="25.5">
      <c r="A13" s="52">
        <v>19</v>
      </c>
      <c r="B13" s="53" t="s">
        <v>82</v>
      </c>
      <c r="C13" s="110">
        <v>2771299.2795</v>
      </c>
      <c r="D13" s="100">
        <v>1746366</v>
      </c>
      <c r="E13" s="102">
        <v>1024933.2795</v>
      </c>
      <c r="F13" s="108">
        <v>0.1</v>
      </c>
      <c r="G13" s="101">
        <v>102493.32795</v>
      </c>
      <c r="H13" s="59">
        <v>2873792.60745</v>
      </c>
      <c r="I13" s="55"/>
      <c r="J13" s="60"/>
      <c r="K13" s="60"/>
      <c r="L13" s="60"/>
      <c r="M13" s="61"/>
      <c r="N13" s="56"/>
      <c r="O13" s="62"/>
      <c r="P13" s="64"/>
    </row>
    <row r="14" spans="1:18" s="51" customFormat="1" ht="25.5">
      <c r="A14" s="65">
        <v>2</v>
      </c>
      <c r="B14" s="66" t="s">
        <v>83</v>
      </c>
      <c r="C14" s="67">
        <v>485158.68</v>
      </c>
      <c r="D14" s="67">
        <v>347909</v>
      </c>
      <c r="E14" s="67">
        <v>137249.68</v>
      </c>
      <c r="F14" s="68">
        <v>0.14</v>
      </c>
      <c r="G14" s="69">
        <v>19214.955200000004</v>
      </c>
      <c r="H14" s="48">
        <v>504373.6352</v>
      </c>
      <c r="I14" s="67"/>
      <c r="J14" s="69"/>
      <c r="K14" s="69"/>
      <c r="L14" s="69"/>
      <c r="M14" s="70"/>
      <c r="N14" s="45"/>
      <c r="O14" s="62"/>
      <c r="P14" s="64"/>
      <c r="Q14" s="34"/>
      <c r="R14" s="34"/>
    </row>
    <row r="15" spans="1:16" ht="12.75">
      <c r="A15" s="52">
        <v>21</v>
      </c>
      <c r="B15" s="53" t="s">
        <v>84</v>
      </c>
      <c r="C15" s="110">
        <v>150985.99</v>
      </c>
      <c r="D15" s="33">
        <v>62893</v>
      </c>
      <c r="E15" s="33">
        <v>88092.99</v>
      </c>
      <c r="F15" s="57">
        <v>0.14</v>
      </c>
      <c r="G15" s="33">
        <v>12333.018600000001</v>
      </c>
      <c r="H15" s="59">
        <v>163319.0086</v>
      </c>
      <c r="I15" s="55"/>
      <c r="J15" s="60"/>
      <c r="K15" s="60"/>
      <c r="L15" s="60"/>
      <c r="M15" s="61"/>
      <c r="N15" s="56"/>
      <c r="O15" s="62"/>
      <c r="P15" s="64"/>
    </row>
    <row r="16" spans="1:16" ht="12.75">
      <c r="A16" s="52">
        <v>22</v>
      </c>
      <c r="B16" s="53" t="s">
        <v>85</v>
      </c>
      <c r="C16" s="110">
        <v>49156.69</v>
      </c>
      <c r="D16" s="33">
        <v>0</v>
      </c>
      <c r="E16" s="33">
        <v>49156.69</v>
      </c>
      <c r="F16" s="57">
        <v>0.14</v>
      </c>
      <c r="G16" s="33">
        <v>6881.936600000001</v>
      </c>
      <c r="H16" s="59">
        <v>56038.6266</v>
      </c>
      <c r="I16" s="55"/>
      <c r="J16" s="60"/>
      <c r="K16" s="60"/>
      <c r="L16" s="60"/>
      <c r="M16" s="61"/>
      <c r="N16" s="56"/>
      <c r="O16" s="62"/>
      <c r="P16" s="64"/>
    </row>
    <row r="17" spans="1:16" ht="12.75">
      <c r="A17" s="52">
        <v>23</v>
      </c>
      <c r="B17" s="53" t="s">
        <v>86</v>
      </c>
      <c r="C17" s="110">
        <v>0</v>
      </c>
      <c r="D17" s="111"/>
      <c r="E17" s="111"/>
      <c r="F17" s="57"/>
      <c r="G17" s="111"/>
      <c r="H17" s="59">
        <v>0</v>
      </c>
      <c r="I17" s="55"/>
      <c r="J17" s="60"/>
      <c r="K17" s="60"/>
      <c r="L17" s="60"/>
      <c r="M17" s="61"/>
      <c r="N17" s="56"/>
      <c r="O17" s="62"/>
      <c r="P17" s="64"/>
    </row>
    <row r="18" spans="1:16" ht="12.75">
      <c r="A18" s="52">
        <v>25</v>
      </c>
      <c r="B18" s="71" t="s">
        <v>87</v>
      </c>
      <c r="C18" s="110">
        <v>285016</v>
      </c>
      <c r="D18" s="33">
        <v>285016</v>
      </c>
      <c r="E18" s="33">
        <v>0</v>
      </c>
      <c r="F18" s="57"/>
      <c r="G18" s="33"/>
      <c r="H18" s="59">
        <v>285016</v>
      </c>
      <c r="I18" s="55"/>
      <c r="J18" s="60"/>
      <c r="K18" s="60"/>
      <c r="L18" s="60"/>
      <c r="M18" s="61"/>
      <c r="N18" s="56"/>
      <c r="O18" s="62"/>
      <c r="P18" s="64"/>
    </row>
    <row r="19" spans="1:18" s="51" customFormat="1" ht="12.75">
      <c r="A19" s="65">
        <v>3</v>
      </c>
      <c r="B19" s="66" t="s">
        <v>88</v>
      </c>
      <c r="C19" s="67">
        <v>971357.1831099475</v>
      </c>
      <c r="D19" s="67">
        <v>678515</v>
      </c>
      <c r="E19" s="67">
        <v>292842.1831099474</v>
      </c>
      <c r="F19" s="68">
        <v>0.3008528723469672</v>
      </c>
      <c r="G19" s="69">
        <v>88102.41193298422</v>
      </c>
      <c r="H19" s="48">
        <v>1059459.5950429316</v>
      </c>
      <c r="I19" s="67"/>
      <c r="J19" s="69"/>
      <c r="K19" s="69"/>
      <c r="L19" s="69"/>
      <c r="M19" s="70"/>
      <c r="N19" s="45"/>
      <c r="O19" s="62"/>
      <c r="P19" s="64"/>
      <c r="Q19" s="34"/>
      <c r="R19" s="34"/>
    </row>
    <row r="20" spans="1:16" ht="12.75">
      <c r="A20" s="52">
        <v>31</v>
      </c>
      <c r="B20" s="53" t="s">
        <v>89</v>
      </c>
      <c r="C20" s="110">
        <v>592757.5678099474</v>
      </c>
      <c r="D20" s="100">
        <v>375656</v>
      </c>
      <c r="E20" s="102">
        <v>217101.56780994745</v>
      </c>
      <c r="F20" s="108">
        <v>0.3</v>
      </c>
      <c r="G20" s="112">
        <v>65130.470342984234</v>
      </c>
      <c r="H20" s="59">
        <v>657888.0381529316</v>
      </c>
      <c r="I20" s="55"/>
      <c r="J20" s="60"/>
      <c r="K20" s="60"/>
      <c r="L20" s="60"/>
      <c r="M20" s="61"/>
      <c r="N20" s="56"/>
      <c r="O20" s="69"/>
      <c r="P20" s="64"/>
    </row>
    <row r="21" spans="1:16" ht="12.75">
      <c r="A21" s="52">
        <v>36</v>
      </c>
      <c r="B21" s="53" t="s">
        <v>90</v>
      </c>
      <c r="C21" s="110">
        <v>9581.15</v>
      </c>
      <c r="D21" s="100">
        <v>0</v>
      </c>
      <c r="E21" s="102">
        <v>9581.15</v>
      </c>
      <c r="F21" s="108">
        <v>0.2</v>
      </c>
      <c r="G21" s="112">
        <v>1916.23</v>
      </c>
      <c r="H21" s="59">
        <v>11497.38</v>
      </c>
      <c r="I21" s="55"/>
      <c r="J21" s="60"/>
      <c r="K21" s="60"/>
      <c r="L21" s="60"/>
      <c r="M21" s="61"/>
      <c r="N21" s="56"/>
      <c r="O21" s="69"/>
      <c r="P21" s="64"/>
    </row>
    <row r="22" spans="1:16" ht="12.75">
      <c r="A22" s="52">
        <v>38</v>
      </c>
      <c r="B22" s="53" t="s">
        <v>91</v>
      </c>
      <c r="C22" s="110">
        <v>30196.8</v>
      </c>
      <c r="D22" s="100">
        <v>0</v>
      </c>
      <c r="E22" s="102">
        <v>30196.8</v>
      </c>
      <c r="F22" s="108">
        <v>0.34</v>
      </c>
      <c r="G22" s="112">
        <v>10266.911999999997</v>
      </c>
      <c r="H22" s="59">
        <v>40463.711999999985</v>
      </c>
      <c r="I22" s="55"/>
      <c r="J22" s="60"/>
      <c r="K22" s="60"/>
      <c r="L22" s="60"/>
      <c r="M22" s="61"/>
      <c r="N22" s="56"/>
      <c r="O22" s="69"/>
      <c r="P22" s="64"/>
    </row>
    <row r="23" spans="1:16" ht="12.75">
      <c r="A23" s="52">
        <v>39</v>
      </c>
      <c r="B23" s="53" t="s">
        <v>92</v>
      </c>
      <c r="C23" s="110">
        <v>338821.6653</v>
      </c>
      <c r="D23" s="100">
        <v>302859</v>
      </c>
      <c r="E23" s="102">
        <v>35962.6653</v>
      </c>
      <c r="F23" s="108">
        <v>0.3</v>
      </c>
      <c r="G23" s="112">
        <v>10788.79959</v>
      </c>
      <c r="H23" s="59">
        <v>349610.46489</v>
      </c>
      <c r="I23" s="55"/>
      <c r="J23" s="60"/>
      <c r="K23" s="60"/>
      <c r="L23" s="60"/>
      <c r="M23" s="61"/>
      <c r="N23" s="56"/>
      <c r="O23" s="69"/>
      <c r="P23" s="64"/>
    </row>
    <row r="24" spans="1:18" s="51" customFormat="1" ht="12.75">
      <c r="A24" s="65">
        <v>4</v>
      </c>
      <c r="B24" s="66" t="s">
        <v>93</v>
      </c>
      <c r="C24" s="67">
        <v>3165883.2318</v>
      </c>
      <c r="D24" s="67">
        <v>713298</v>
      </c>
      <c r="E24" s="67">
        <v>2452585.2318</v>
      </c>
      <c r="F24" s="68">
        <v>0.19465133206468943</v>
      </c>
      <c r="G24" s="69">
        <v>477398.9823720551</v>
      </c>
      <c r="H24" s="48">
        <v>3643282.2141720555</v>
      </c>
      <c r="I24" s="67"/>
      <c r="J24" s="69"/>
      <c r="K24" s="69"/>
      <c r="L24" s="69"/>
      <c r="M24" s="70"/>
      <c r="N24" s="45"/>
      <c r="O24" s="62"/>
      <c r="P24" s="64"/>
      <c r="Q24" s="34"/>
      <c r="R24" s="34"/>
    </row>
    <row r="25" spans="1:16" ht="12.75">
      <c r="A25" s="52">
        <v>41</v>
      </c>
      <c r="B25" s="53" t="s">
        <v>94</v>
      </c>
      <c r="C25" s="110">
        <v>354638.13100000005</v>
      </c>
      <c r="D25" s="100">
        <v>107351</v>
      </c>
      <c r="E25" s="102">
        <v>247287.13100000005</v>
      </c>
      <c r="F25" s="108">
        <v>0.18</v>
      </c>
      <c r="G25" s="112">
        <v>44511.683580000004</v>
      </c>
      <c r="H25" s="59">
        <v>399149.81458000006</v>
      </c>
      <c r="I25" s="55"/>
      <c r="J25" s="60"/>
      <c r="K25" s="60"/>
      <c r="L25" s="60"/>
      <c r="M25" s="61"/>
      <c r="N25" s="56"/>
      <c r="O25" s="69"/>
      <c r="P25" s="64"/>
    </row>
    <row r="26" spans="1:16" ht="12.75">
      <c r="A26" s="52">
        <v>43</v>
      </c>
      <c r="B26" s="53" t="s">
        <v>95</v>
      </c>
      <c r="C26" s="110">
        <v>720796.0065</v>
      </c>
      <c r="D26" s="100">
        <v>384666</v>
      </c>
      <c r="E26" s="102">
        <v>336130.0065</v>
      </c>
      <c r="F26" s="108">
        <v>0.18</v>
      </c>
      <c r="G26" s="112">
        <v>60503.40117</v>
      </c>
      <c r="H26" s="59">
        <v>781299.40767</v>
      </c>
      <c r="I26" s="55"/>
      <c r="J26" s="60"/>
      <c r="K26" s="60"/>
      <c r="L26" s="60"/>
      <c r="M26" s="61"/>
      <c r="N26" s="56"/>
      <c r="O26" s="69"/>
      <c r="P26" s="64"/>
    </row>
    <row r="27" spans="1:16" ht="12.75">
      <c r="A27" s="52">
        <v>44</v>
      </c>
      <c r="B27" s="53" t="s">
        <v>96</v>
      </c>
      <c r="C27" s="110">
        <v>1027598.6404999997</v>
      </c>
      <c r="D27" s="100">
        <v>81687</v>
      </c>
      <c r="E27" s="102">
        <v>945911.6404999997</v>
      </c>
      <c r="F27" s="108">
        <v>0.1960620607650247</v>
      </c>
      <c r="G27" s="112">
        <v>185457.38553805515</v>
      </c>
      <c r="H27" s="59">
        <v>1213056.0260380548</v>
      </c>
      <c r="I27" s="55"/>
      <c r="J27" s="60"/>
      <c r="K27" s="60"/>
      <c r="L27" s="60"/>
      <c r="M27" s="61"/>
      <c r="N27" s="56"/>
      <c r="O27" s="69"/>
      <c r="P27" s="64"/>
    </row>
    <row r="28" spans="1:16" ht="12.75">
      <c r="A28" s="52">
        <v>45</v>
      </c>
      <c r="B28" s="53" t="s">
        <v>97</v>
      </c>
      <c r="C28" s="110">
        <v>1061550.4538</v>
      </c>
      <c r="D28" s="100">
        <v>138294</v>
      </c>
      <c r="E28" s="102">
        <v>923256.4538</v>
      </c>
      <c r="F28" s="108">
        <v>0.202464343806789</v>
      </c>
      <c r="G28" s="112">
        <v>186926.512084</v>
      </c>
      <c r="H28" s="59">
        <v>1248476.965884</v>
      </c>
      <c r="I28" s="55"/>
      <c r="J28" s="60"/>
      <c r="K28" s="60"/>
      <c r="L28" s="60"/>
      <c r="M28" s="61"/>
      <c r="N28" s="56"/>
      <c r="O28" s="69"/>
      <c r="P28" s="64"/>
    </row>
    <row r="29" spans="1:16" ht="12.75">
      <c r="A29" s="52">
        <v>46</v>
      </c>
      <c r="B29" s="53" t="s">
        <v>98</v>
      </c>
      <c r="C29" s="110">
        <v>1300</v>
      </c>
      <c r="D29" s="100">
        <v>1300</v>
      </c>
      <c r="E29" s="102">
        <v>0</v>
      </c>
      <c r="F29" s="108" t="e">
        <v>#DIV/0!</v>
      </c>
      <c r="G29" s="112">
        <v>0</v>
      </c>
      <c r="H29" s="59">
        <v>1300</v>
      </c>
      <c r="I29" s="55"/>
      <c r="J29" s="60"/>
      <c r="K29" s="60"/>
      <c r="L29" s="60"/>
      <c r="M29" s="61"/>
      <c r="N29" s="56"/>
      <c r="O29" s="69"/>
      <c r="P29" s="64"/>
    </row>
    <row r="30" spans="1:18" s="51" customFormat="1" ht="12.75">
      <c r="A30" s="65">
        <v>5</v>
      </c>
      <c r="B30" s="66" t="s">
        <v>99</v>
      </c>
      <c r="C30" s="67">
        <v>841901.5</v>
      </c>
      <c r="D30" s="67">
        <v>33022</v>
      </c>
      <c r="E30" s="67">
        <v>808879.5</v>
      </c>
      <c r="F30" s="68">
        <v>0.09672343556734966</v>
      </c>
      <c r="G30" s="69">
        <v>78237.60420000002</v>
      </c>
      <c r="H30" s="48">
        <v>920139.1042000001</v>
      </c>
      <c r="I30" s="67"/>
      <c r="J30" s="69"/>
      <c r="K30" s="69"/>
      <c r="L30" s="69"/>
      <c r="M30" s="70"/>
      <c r="N30" s="45"/>
      <c r="O30" s="62"/>
      <c r="P30" s="64"/>
      <c r="Q30" s="34"/>
      <c r="R30" s="34"/>
    </row>
    <row r="31" spans="1:16" ht="12.75">
      <c r="A31" s="52">
        <v>51</v>
      </c>
      <c r="B31" s="53" t="s">
        <v>100</v>
      </c>
      <c r="C31" s="110">
        <v>173899.9</v>
      </c>
      <c r="D31" s="100">
        <v>0</v>
      </c>
      <c r="E31" s="102">
        <v>173899.9</v>
      </c>
      <c r="F31" s="108">
        <v>0.05</v>
      </c>
      <c r="G31" s="112">
        <v>8694.995</v>
      </c>
      <c r="H31" s="59">
        <v>182594.89500000002</v>
      </c>
      <c r="I31" s="55"/>
      <c r="J31" s="60"/>
      <c r="K31" s="60"/>
      <c r="L31" s="60"/>
      <c r="M31" s="61"/>
      <c r="N31" s="56"/>
      <c r="O31" s="62"/>
      <c r="P31" s="64"/>
    </row>
    <row r="32" spans="1:16" ht="25.5">
      <c r="A32" s="52">
        <v>52</v>
      </c>
      <c r="B32" s="53" t="s">
        <v>101</v>
      </c>
      <c r="C32" s="110">
        <v>146660.41</v>
      </c>
      <c r="D32" s="100">
        <v>0</v>
      </c>
      <c r="E32" s="102">
        <v>146660.41</v>
      </c>
      <c r="F32" s="108">
        <v>0.1</v>
      </c>
      <c r="G32" s="112">
        <v>14666.041000000005</v>
      </c>
      <c r="H32" s="59">
        <v>161326.45100000003</v>
      </c>
      <c r="I32" s="55"/>
      <c r="J32" s="60"/>
      <c r="K32" s="60"/>
      <c r="L32" s="60"/>
      <c r="M32" s="61"/>
      <c r="N32" s="56"/>
      <c r="O32" s="62"/>
      <c r="P32" s="64"/>
    </row>
    <row r="33" spans="1:16" ht="25.5">
      <c r="A33" s="52">
        <v>53</v>
      </c>
      <c r="B33" s="53" t="s">
        <v>102</v>
      </c>
      <c r="C33" s="110">
        <v>152215.83</v>
      </c>
      <c r="D33" s="100">
        <v>0</v>
      </c>
      <c r="E33" s="102">
        <v>152215.83</v>
      </c>
      <c r="F33" s="108">
        <v>0.16</v>
      </c>
      <c r="G33" s="112">
        <v>24354.532800000004</v>
      </c>
      <c r="H33" s="59">
        <v>176570.36280000003</v>
      </c>
      <c r="I33" s="55"/>
      <c r="J33" s="60"/>
      <c r="K33" s="60"/>
      <c r="L33" s="60"/>
      <c r="M33" s="61"/>
      <c r="N33" s="56"/>
      <c r="O33" s="62"/>
      <c r="P33" s="64"/>
    </row>
    <row r="34" spans="1:16" ht="25.5">
      <c r="A34" s="52">
        <v>54</v>
      </c>
      <c r="B34" s="53" t="s">
        <v>103</v>
      </c>
      <c r="C34" s="110">
        <v>92852.11</v>
      </c>
      <c r="D34" s="100">
        <v>0</v>
      </c>
      <c r="E34" s="102">
        <v>92852.11</v>
      </c>
      <c r="F34" s="108">
        <v>0.14</v>
      </c>
      <c r="G34" s="112">
        <v>12999.295399999999</v>
      </c>
      <c r="H34" s="59">
        <v>105851.40539999999</v>
      </c>
      <c r="I34" s="55"/>
      <c r="J34" s="60"/>
      <c r="K34" s="60"/>
      <c r="L34" s="60"/>
      <c r="M34" s="61"/>
      <c r="N34" s="56"/>
      <c r="O34" s="62"/>
      <c r="P34" s="64"/>
    </row>
    <row r="35" spans="1:16" ht="25.5">
      <c r="A35" s="52">
        <v>55</v>
      </c>
      <c r="B35" s="53" t="s">
        <v>104</v>
      </c>
      <c r="C35" s="110">
        <v>93615.4</v>
      </c>
      <c r="D35" s="100">
        <v>0</v>
      </c>
      <c r="E35" s="102">
        <v>93615.4</v>
      </c>
      <c r="F35" s="108">
        <v>0.08</v>
      </c>
      <c r="G35" s="112">
        <v>7489.232</v>
      </c>
      <c r="H35" s="59">
        <v>101104.632</v>
      </c>
      <c r="I35" s="55"/>
      <c r="J35" s="60"/>
      <c r="K35" s="60"/>
      <c r="L35" s="60"/>
      <c r="M35" s="61"/>
      <c r="N35" s="56"/>
      <c r="O35" s="62"/>
      <c r="P35" s="64"/>
    </row>
    <row r="36" spans="1:16" ht="12.75">
      <c r="A36" s="52">
        <v>56</v>
      </c>
      <c r="B36" s="53" t="s">
        <v>105</v>
      </c>
      <c r="C36" s="110">
        <v>125418.85</v>
      </c>
      <c r="D36" s="100">
        <v>0</v>
      </c>
      <c r="E36" s="102">
        <v>125418.85</v>
      </c>
      <c r="F36" s="108">
        <v>0.08</v>
      </c>
      <c r="G36" s="112">
        <v>10033.507999999998</v>
      </c>
      <c r="H36" s="59">
        <v>135452.35799999998</v>
      </c>
      <c r="I36" s="55"/>
      <c r="J36" s="60"/>
      <c r="K36" s="60"/>
      <c r="L36" s="60"/>
      <c r="M36" s="61"/>
      <c r="N36" s="56"/>
      <c r="O36" s="62"/>
      <c r="P36" s="64"/>
    </row>
    <row r="37" spans="1:16" ht="12.75">
      <c r="A37" s="52">
        <v>58</v>
      </c>
      <c r="B37" s="34" t="s">
        <v>106</v>
      </c>
      <c r="C37" s="110">
        <v>57239</v>
      </c>
      <c r="D37" s="100">
        <v>33022</v>
      </c>
      <c r="E37" s="102">
        <v>24217</v>
      </c>
      <c r="F37" s="108"/>
      <c r="G37" s="112">
        <v>0</v>
      </c>
      <c r="H37" s="59">
        <v>57239</v>
      </c>
      <c r="I37" s="55"/>
      <c r="J37" s="60"/>
      <c r="K37" s="60"/>
      <c r="L37" s="60"/>
      <c r="M37" s="61"/>
      <c r="N37" s="56"/>
      <c r="O37" s="62"/>
      <c r="P37" s="64"/>
    </row>
    <row r="38" spans="1:18" s="51" customFormat="1" ht="12.75">
      <c r="A38" s="65">
        <v>6</v>
      </c>
      <c r="B38" s="66" t="s">
        <v>107</v>
      </c>
      <c r="C38" s="67">
        <v>600451.74</v>
      </c>
      <c r="D38" s="67">
        <v>24243</v>
      </c>
      <c r="E38" s="67">
        <v>576208.74</v>
      </c>
      <c r="F38" s="68">
        <v>0.2</v>
      </c>
      <c r="G38" s="69">
        <v>115241.748</v>
      </c>
      <c r="H38" s="48">
        <v>715693.488</v>
      </c>
      <c r="I38" s="67"/>
      <c r="J38" s="69"/>
      <c r="K38" s="69"/>
      <c r="L38" s="69"/>
      <c r="M38" s="70"/>
      <c r="N38" s="45"/>
      <c r="O38" s="62"/>
      <c r="P38" s="64"/>
      <c r="Q38" s="34"/>
      <c r="R38" s="34"/>
    </row>
    <row r="39" spans="1:16" ht="12.75">
      <c r="A39" s="52">
        <v>61</v>
      </c>
      <c r="B39" s="53" t="s">
        <v>108</v>
      </c>
      <c r="C39" s="110">
        <v>29144.78</v>
      </c>
      <c r="D39" s="100">
        <v>14873</v>
      </c>
      <c r="E39" s="102">
        <v>14271.78</v>
      </c>
      <c r="F39" s="108">
        <v>0.2</v>
      </c>
      <c r="G39" s="112">
        <v>2854.3559999999998</v>
      </c>
      <c r="H39" s="59">
        <v>31999.136</v>
      </c>
      <c r="I39" s="55"/>
      <c r="J39" s="60"/>
      <c r="K39" s="60"/>
      <c r="L39" s="60"/>
      <c r="M39" s="61"/>
      <c r="N39" s="56"/>
      <c r="O39" s="69"/>
      <c r="P39" s="64"/>
    </row>
    <row r="40" spans="1:16" ht="12.75">
      <c r="A40" s="52">
        <v>62</v>
      </c>
      <c r="B40" s="53" t="s">
        <v>109</v>
      </c>
      <c r="C40" s="110">
        <v>455033.04</v>
      </c>
      <c r="D40" s="100">
        <v>0</v>
      </c>
      <c r="E40" s="102">
        <v>455033.04</v>
      </c>
      <c r="F40" s="108">
        <v>0.2</v>
      </c>
      <c r="G40" s="101">
        <v>91006.60800000001</v>
      </c>
      <c r="H40" s="59">
        <v>546039.648</v>
      </c>
      <c r="I40" s="55"/>
      <c r="J40" s="60"/>
      <c r="K40" s="60"/>
      <c r="L40" s="60"/>
      <c r="M40" s="61"/>
      <c r="N40" s="56"/>
      <c r="O40" s="62"/>
      <c r="P40" s="64"/>
    </row>
    <row r="41" spans="1:16" ht="12.75">
      <c r="A41" s="52">
        <v>63</v>
      </c>
      <c r="B41" s="53" t="s">
        <v>110</v>
      </c>
      <c r="C41" s="110">
        <v>116273.92</v>
      </c>
      <c r="D41" s="100">
        <v>9370</v>
      </c>
      <c r="E41" s="102">
        <v>106903.92</v>
      </c>
      <c r="F41" s="108">
        <v>0.2</v>
      </c>
      <c r="G41" s="101">
        <v>21380.784</v>
      </c>
      <c r="H41" s="59">
        <v>137654.704</v>
      </c>
      <c r="I41" s="55"/>
      <c r="J41" s="60"/>
      <c r="K41" s="60"/>
      <c r="L41" s="60"/>
      <c r="M41" s="61"/>
      <c r="N41" s="56"/>
      <c r="O41" s="69"/>
      <c r="P41" s="64"/>
    </row>
    <row r="42" spans="1:16" ht="12.75">
      <c r="A42" s="52">
        <v>65</v>
      </c>
      <c r="B42" s="53" t="s">
        <v>111</v>
      </c>
      <c r="C42" s="110">
        <v>0</v>
      </c>
      <c r="D42" s="100"/>
      <c r="E42" s="102"/>
      <c r="F42" s="108" t="e">
        <v>#DIV/0!</v>
      </c>
      <c r="G42" s="113"/>
      <c r="H42" s="59">
        <v>0</v>
      </c>
      <c r="I42" s="55"/>
      <c r="J42" s="60"/>
      <c r="K42" s="60"/>
      <c r="L42" s="60"/>
      <c r="M42" s="61"/>
      <c r="N42" s="56"/>
      <c r="O42" s="62"/>
      <c r="P42" s="64"/>
    </row>
    <row r="43" spans="1:18" s="51" customFormat="1" ht="25.5">
      <c r="A43" s="65">
        <v>7</v>
      </c>
      <c r="B43" s="66" t="s">
        <v>112</v>
      </c>
      <c r="C43" s="67">
        <v>4440443.424</v>
      </c>
      <c r="D43" s="67">
        <v>941616</v>
      </c>
      <c r="E43" s="67">
        <v>3498827.424</v>
      </c>
      <c r="F43" s="68">
        <v>0.28823383590508256</v>
      </c>
      <c r="G43" s="69">
        <v>1008480.4495894187</v>
      </c>
      <c r="H43" s="48">
        <v>5448923.873589419</v>
      </c>
      <c r="I43" s="67"/>
      <c r="J43" s="69"/>
      <c r="K43" s="69"/>
      <c r="L43" s="69"/>
      <c r="M43" s="70"/>
      <c r="N43" s="45"/>
      <c r="O43" s="62"/>
      <c r="P43" s="64"/>
      <c r="Q43" s="34"/>
      <c r="R43" s="34"/>
    </row>
    <row r="44" spans="1:16" ht="12.75">
      <c r="A44" s="52">
        <v>71</v>
      </c>
      <c r="B44" s="53" t="s">
        <v>113</v>
      </c>
      <c r="C44" s="110">
        <v>32635</v>
      </c>
      <c r="D44" s="100">
        <v>32635</v>
      </c>
      <c r="E44" s="102">
        <v>0</v>
      </c>
      <c r="F44" s="108"/>
      <c r="G44" s="112">
        <v>0</v>
      </c>
      <c r="H44" s="59">
        <v>32635</v>
      </c>
      <c r="I44" s="55"/>
      <c r="J44" s="60"/>
      <c r="K44" s="60"/>
      <c r="L44" s="60"/>
      <c r="M44" s="61"/>
      <c r="N44" s="56"/>
      <c r="O44" s="69"/>
      <c r="P44" s="64"/>
    </row>
    <row r="45" spans="1:16" ht="12.75">
      <c r="A45" s="52">
        <v>72</v>
      </c>
      <c r="B45" s="53" t="s">
        <v>114</v>
      </c>
      <c r="C45" s="110">
        <v>-0.07999999999992724</v>
      </c>
      <c r="D45" s="100">
        <v>0</v>
      </c>
      <c r="E45" s="102">
        <v>-0.07999999999992724</v>
      </c>
      <c r="F45" s="108">
        <v>0.1</v>
      </c>
      <c r="G45" s="112">
        <v>-0.007999999999992725</v>
      </c>
      <c r="H45" s="59">
        <v>-0.08799999999991996</v>
      </c>
      <c r="I45" s="55"/>
      <c r="J45" s="60"/>
      <c r="K45" s="60"/>
      <c r="L45" s="60"/>
      <c r="M45" s="61"/>
      <c r="N45" s="56"/>
      <c r="O45" s="69"/>
      <c r="P45" s="64"/>
    </row>
    <row r="46" spans="1:16" ht="12.75">
      <c r="A46" s="52">
        <v>73</v>
      </c>
      <c r="B46" s="53" t="s">
        <v>115</v>
      </c>
      <c r="C46" s="110">
        <v>113546.76</v>
      </c>
      <c r="D46" s="100">
        <v>75940</v>
      </c>
      <c r="E46" s="102">
        <v>37606.76</v>
      </c>
      <c r="F46" s="108">
        <v>0.09690254198979119</v>
      </c>
      <c r="G46" s="112">
        <v>3644.19064</v>
      </c>
      <c r="H46" s="59">
        <v>117190.95064000001</v>
      </c>
      <c r="I46" s="55"/>
      <c r="J46" s="60"/>
      <c r="K46" s="60"/>
      <c r="L46" s="60"/>
      <c r="M46" s="61"/>
      <c r="N46" s="56"/>
      <c r="O46" s="69"/>
      <c r="P46" s="64"/>
    </row>
    <row r="47" spans="1:16" ht="12.75">
      <c r="A47" s="52">
        <v>74</v>
      </c>
      <c r="B47" s="53" t="s">
        <v>116</v>
      </c>
      <c r="C47" s="110">
        <v>1774555.114</v>
      </c>
      <c r="D47" s="100">
        <v>833041</v>
      </c>
      <c r="E47" s="102">
        <v>941514.1140000001</v>
      </c>
      <c r="F47" s="108">
        <v>0.15197227748826186</v>
      </c>
      <c r="G47" s="112">
        <v>143084.04419192302</v>
      </c>
      <c r="H47" s="59">
        <v>1917639.158191923</v>
      </c>
      <c r="I47" s="55"/>
      <c r="J47" s="60"/>
      <c r="K47" s="60"/>
      <c r="L47" s="60"/>
      <c r="M47" s="61"/>
      <c r="N47" s="56"/>
      <c r="O47" s="62"/>
      <c r="P47" s="64"/>
    </row>
    <row r="48" spans="1:16" ht="25.5">
      <c r="A48" s="52">
        <v>75</v>
      </c>
      <c r="B48" s="53" t="s">
        <v>117</v>
      </c>
      <c r="C48" s="110">
        <v>2281928.04</v>
      </c>
      <c r="D48" s="100">
        <v>0</v>
      </c>
      <c r="E48" s="102">
        <v>2281928.04</v>
      </c>
      <c r="F48" s="108">
        <v>0.3526339775190701</v>
      </c>
      <c r="G48" s="101">
        <v>804685.3611574958</v>
      </c>
      <c r="H48" s="59">
        <v>3086613.4011574956</v>
      </c>
      <c r="I48" s="55"/>
      <c r="J48" s="60"/>
      <c r="K48" s="60"/>
      <c r="L48" s="72"/>
      <c r="M48" s="72"/>
      <c r="N48" s="72"/>
      <c r="O48" s="72"/>
      <c r="P48" s="72"/>
    </row>
    <row r="49" spans="1:16" ht="12.75">
      <c r="A49" s="52">
        <v>76</v>
      </c>
      <c r="B49" s="53" t="s">
        <v>118</v>
      </c>
      <c r="C49" s="110">
        <v>237778.59</v>
      </c>
      <c r="D49" s="100">
        <v>0</v>
      </c>
      <c r="E49" s="102">
        <v>237778.59</v>
      </c>
      <c r="F49" s="108">
        <v>0.24</v>
      </c>
      <c r="G49" s="101">
        <v>57066.8616</v>
      </c>
      <c r="H49" s="59">
        <v>294845.4516</v>
      </c>
      <c r="I49" s="55"/>
      <c r="J49" s="60"/>
      <c r="K49" s="60"/>
      <c r="L49" s="72"/>
      <c r="M49" s="72"/>
      <c r="N49" s="72"/>
      <c r="O49" s="72"/>
      <c r="P49" s="72"/>
    </row>
    <row r="50" spans="1:18" s="51" customFormat="1" ht="12.75">
      <c r="A50" s="65">
        <v>8</v>
      </c>
      <c r="B50" s="66" t="s">
        <v>119</v>
      </c>
      <c r="C50" s="67">
        <v>12684948.752023183</v>
      </c>
      <c r="D50" s="67">
        <v>7745807</v>
      </c>
      <c r="E50" s="67">
        <v>4939141.752023182</v>
      </c>
      <c r="F50" s="68">
        <v>0.08918148002201981</v>
      </c>
      <c r="G50" s="69">
        <v>440479.9714839793</v>
      </c>
      <c r="H50" s="48">
        <v>13125428.723507162</v>
      </c>
      <c r="I50" s="67"/>
      <c r="J50" s="69"/>
      <c r="K50" s="69"/>
      <c r="L50" s="69"/>
      <c r="M50" s="70"/>
      <c r="N50" s="55"/>
      <c r="O50" s="62"/>
      <c r="P50" s="64"/>
      <c r="Q50" s="34"/>
      <c r="R50" s="34"/>
    </row>
    <row r="51" spans="1:16" ht="12.75">
      <c r="A51" s="52">
        <v>81</v>
      </c>
      <c r="B51" s="53" t="s">
        <v>120</v>
      </c>
      <c r="C51" s="110">
        <v>4423308.792166321</v>
      </c>
      <c r="D51" s="100">
        <v>2638335</v>
      </c>
      <c r="E51" s="102">
        <v>1784973.7921663206</v>
      </c>
      <c r="F51" s="108">
        <v>0.05</v>
      </c>
      <c r="G51" s="112">
        <v>89248.68960831602</v>
      </c>
      <c r="H51" s="59">
        <v>4512557.481774637</v>
      </c>
      <c r="I51" s="55"/>
      <c r="J51" s="60"/>
      <c r="K51" s="60"/>
      <c r="L51" s="60"/>
      <c r="M51" s="61"/>
      <c r="N51" s="55"/>
      <c r="O51" s="62"/>
      <c r="P51" s="64"/>
    </row>
    <row r="52" spans="1:16" ht="12.75">
      <c r="A52" s="52">
        <v>82</v>
      </c>
      <c r="B52" s="53" t="s">
        <v>121</v>
      </c>
      <c r="C52" s="110">
        <v>5360363.839210078</v>
      </c>
      <c r="D52" s="100">
        <v>3648997</v>
      </c>
      <c r="E52" s="102">
        <v>1711366.8392100784</v>
      </c>
      <c r="F52" s="108">
        <v>0.046494030465864665</v>
      </c>
      <c r="G52" s="101">
        <v>79568.3419605039</v>
      </c>
      <c r="H52" s="59">
        <v>5439932.181170582</v>
      </c>
      <c r="I52" s="55"/>
      <c r="J52" s="60"/>
      <c r="K52" s="60"/>
      <c r="L52" s="73"/>
      <c r="M52" s="61"/>
      <c r="N52" s="55"/>
      <c r="O52" s="62"/>
      <c r="P52" s="64"/>
    </row>
    <row r="53" spans="1:16" ht="12.75">
      <c r="A53" s="52">
        <v>84</v>
      </c>
      <c r="B53" s="53" t="s">
        <v>122</v>
      </c>
      <c r="C53" s="110">
        <v>470016</v>
      </c>
      <c r="D53" s="100">
        <v>470016</v>
      </c>
      <c r="E53" s="102">
        <v>0</v>
      </c>
      <c r="F53" s="108"/>
      <c r="G53" s="113"/>
      <c r="H53" s="59">
        <v>470016</v>
      </c>
      <c r="I53" s="55"/>
      <c r="J53" s="60"/>
      <c r="K53" s="60"/>
      <c r="L53" s="60"/>
      <c r="M53" s="61"/>
      <c r="N53" s="55"/>
      <c r="O53" s="62"/>
      <c r="P53" s="64"/>
    </row>
    <row r="54" spans="1:16" ht="12.75">
      <c r="A54" s="52">
        <v>85</v>
      </c>
      <c r="B54" s="53" t="s">
        <v>123</v>
      </c>
      <c r="C54" s="110">
        <v>798741.84</v>
      </c>
      <c r="D54" s="100">
        <v>0</v>
      </c>
      <c r="E54" s="102">
        <v>798741.84</v>
      </c>
      <c r="F54" s="108">
        <v>0.2594793479836751</v>
      </c>
      <c r="G54" s="101">
        <v>207257.01185048098</v>
      </c>
      <c r="H54" s="59">
        <v>1005998.851850481</v>
      </c>
      <c r="I54" s="55"/>
      <c r="J54" s="60"/>
      <c r="K54" s="60"/>
      <c r="L54" s="60"/>
      <c r="M54" s="61"/>
      <c r="N54" s="55"/>
      <c r="O54" s="62"/>
      <c r="P54" s="64"/>
    </row>
    <row r="55" spans="1:16" s="51" customFormat="1" ht="13.5" thickBot="1">
      <c r="A55" s="74" t="s">
        <v>36</v>
      </c>
      <c r="B55" s="75" t="s">
        <v>124</v>
      </c>
      <c r="C55" s="110">
        <v>1632518.2806467838</v>
      </c>
      <c r="D55" s="114">
        <v>988459</v>
      </c>
      <c r="E55" s="102">
        <v>644059.2806467836</v>
      </c>
      <c r="F55" s="108">
        <v>0.1</v>
      </c>
      <c r="G55" s="112">
        <v>64405.928064678366</v>
      </c>
      <c r="H55" s="59">
        <v>1696924.208711462</v>
      </c>
      <c r="I55" s="76"/>
      <c r="J55" s="77"/>
      <c r="K55" s="77"/>
      <c r="L55" s="77"/>
      <c r="M55" s="78"/>
      <c r="N55" s="79"/>
      <c r="O55" s="80"/>
      <c r="P55" s="81"/>
    </row>
    <row r="56" spans="1:16" s="51" customFormat="1" ht="13.5" thickTop="1">
      <c r="A56" s="117"/>
      <c r="B56" s="99" t="s">
        <v>129</v>
      </c>
      <c r="C56" s="118"/>
      <c r="D56" s="119">
        <v>-107000</v>
      </c>
      <c r="E56" s="119"/>
      <c r="F56" s="120"/>
      <c r="G56" s="121"/>
      <c r="H56" s="122">
        <v>-107000</v>
      </c>
      <c r="I56" s="123"/>
      <c r="J56" s="124"/>
      <c r="K56" s="124"/>
      <c r="L56" s="124"/>
      <c r="M56" s="125"/>
      <c r="N56" s="123"/>
      <c r="O56" s="126"/>
      <c r="P56" s="127"/>
    </row>
    <row r="57" spans="1:16" s="90" customFormat="1" ht="13.5" thickBot="1">
      <c r="A57" s="82"/>
      <c r="B57" s="83" t="s">
        <v>125</v>
      </c>
      <c r="C57" s="84">
        <v>84428976.99482</v>
      </c>
      <c r="D57" s="84">
        <v>47925030</v>
      </c>
      <c r="E57" s="116">
        <v>36503946.99482</v>
      </c>
      <c r="F57" s="85">
        <v>0.2163501774251631</v>
      </c>
      <c r="G57" s="115">
        <v>7897635.409048056</v>
      </c>
      <c r="H57" s="87">
        <v>92326612.40386806</v>
      </c>
      <c r="I57" s="84"/>
      <c r="J57" s="86"/>
      <c r="K57" s="86"/>
      <c r="L57" s="86"/>
      <c r="M57" s="87">
        <f>M50+M43+M38+M30+M24+M14+M19+M4</f>
        <v>0</v>
      </c>
      <c r="N57" s="84">
        <f>M57-H57</f>
        <v>-92326612.40386806</v>
      </c>
      <c r="O57" s="88"/>
      <c r="P57" s="89"/>
    </row>
    <row r="58" spans="2:16" ht="12.75">
      <c r="B58" s="92" t="s">
        <v>126</v>
      </c>
      <c r="C58" s="93">
        <v>75000</v>
      </c>
      <c r="D58" s="93">
        <v>75000</v>
      </c>
      <c r="E58" s="93"/>
      <c r="F58" s="94"/>
      <c r="G58" s="93"/>
      <c r="H58" s="95">
        <v>75000</v>
      </c>
      <c r="I58" s="93"/>
      <c r="J58" s="93"/>
      <c r="K58" s="93"/>
      <c r="L58" s="93"/>
      <c r="N58" s="93"/>
      <c r="O58" s="96"/>
      <c r="P58" s="97"/>
    </row>
    <row r="59" spans="2:8" ht="18.75">
      <c r="B59" s="92"/>
      <c r="C59" s="98">
        <v>84503976.99482</v>
      </c>
      <c r="D59" s="54">
        <v>48000030</v>
      </c>
      <c r="H59" s="98">
        <v>92401612.40386806</v>
      </c>
    </row>
    <row r="60" ht="12.75">
      <c r="B60" s="92"/>
    </row>
    <row r="61" ht="12.75">
      <c r="C61" s="54">
        <v>92401612.40386805</v>
      </c>
    </row>
    <row r="63" ht="12.75">
      <c r="T63" s="34" t="s">
        <v>127</v>
      </c>
    </row>
    <row r="65" spans="18:21" ht="12.75">
      <c r="R65" s="34" t="s">
        <v>9</v>
      </c>
      <c r="T65" s="34">
        <v>9439.3</v>
      </c>
      <c r="U65" s="63">
        <v>9439300</v>
      </c>
    </row>
    <row r="66" spans="18:21" ht="12.75">
      <c r="R66" s="34" t="s">
        <v>10</v>
      </c>
      <c r="T66" s="34">
        <v>4831</v>
      </c>
      <c r="U66" s="63">
        <v>4831000</v>
      </c>
    </row>
    <row r="67" spans="18:21" ht="12.75">
      <c r="R67" s="34" t="s">
        <v>0</v>
      </c>
      <c r="T67" s="34">
        <v>31355.9</v>
      </c>
      <c r="U67" s="63">
        <v>31355900</v>
      </c>
    </row>
    <row r="68" spans="18:21" ht="12.75">
      <c r="R68" s="34" t="s">
        <v>1</v>
      </c>
      <c r="T68" s="34">
        <v>1386.2</v>
      </c>
      <c r="U68" s="63">
        <v>1386200</v>
      </c>
    </row>
    <row r="69" spans="18:21" ht="12.75">
      <c r="R69" s="34" t="s">
        <v>2</v>
      </c>
      <c r="T69" s="34">
        <v>1135</v>
      </c>
      <c r="U69" s="63">
        <v>1135000</v>
      </c>
    </row>
    <row r="70" spans="18:21" ht="12.75">
      <c r="R70" s="34" t="s">
        <v>11</v>
      </c>
      <c r="T70" s="34">
        <v>1532.9</v>
      </c>
      <c r="U70" s="63">
        <v>1532900</v>
      </c>
    </row>
    <row r="71" spans="18:21" ht="12.75">
      <c r="R71" s="34" t="s">
        <v>12</v>
      </c>
      <c r="T71" s="34">
        <v>5280.8</v>
      </c>
      <c r="U71" s="63">
        <v>5280800</v>
      </c>
    </row>
    <row r="72" spans="18:21" ht="12.75">
      <c r="R72" s="34" t="s">
        <v>13</v>
      </c>
      <c r="T72" s="34">
        <v>2767</v>
      </c>
      <c r="U72" s="63">
        <v>2767000</v>
      </c>
    </row>
    <row r="73" spans="18:21" ht="12.75">
      <c r="R73" s="34" t="s">
        <v>3</v>
      </c>
      <c r="T73" s="34">
        <v>88.1</v>
      </c>
      <c r="U73" s="63">
        <v>88100</v>
      </c>
    </row>
    <row r="74" spans="18:21" ht="12.75">
      <c r="R74" s="34" t="s">
        <v>14</v>
      </c>
      <c r="T74" s="34">
        <v>418.8</v>
      </c>
      <c r="U74" s="63">
        <v>418800</v>
      </c>
    </row>
    <row r="75" spans="18:21" ht="12.75">
      <c r="R75" s="34" t="s">
        <v>15</v>
      </c>
      <c r="T75" s="34">
        <v>284.4</v>
      </c>
      <c r="U75" s="63">
        <v>284400</v>
      </c>
    </row>
    <row r="76" spans="18:21" ht="12.75">
      <c r="R76" s="34" t="s">
        <v>16</v>
      </c>
      <c r="T76" s="34">
        <v>551.6</v>
      </c>
      <c r="U76" s="63">
        <v>551600</v>
      </c>
    </row>
    <row r="77" spans="18:21" ht="12.75">
      <c r="R77" s="34" t="s">
        <v>17</v>
      </c>
      <c r="T77" s="34">
        <v>45.6</v>
      </c>
      <c r="U77" s="63">
        <v>45600</v>
      </c>
    </row>
    <row r="78" spans="18:21" ht="12.75">
      <c r="R78" s="34" t="s">
        <v>18</v>
      </c>
      <c r="T78" s="34">
        <v>206.2</v>
      </c>
      <c r="U78" s="63">
        <v>206200</v>
      </c>
    </row>
    <row r="79" spans="18:21" ht="12.75">
      <c r="R79" s="34" t="s">
        <v>19</v>
      </c>
      <c r="T79" s="34">
        <v>345.3</v>
      </c>
      <c r="U79" s="63">
        <v>345300</v>
      </c>
    </row>
    <row r="80" spans="18:21" ht="12.75">
      <c r="R80" s="34" t="s">
        <v>4</v>
      </c>
      <c r="T80" s="34">
        <v>423.9</v>
      </c>
      <c r="U80" s="63">
        <v>423900</v>
      </c>
    </row>
    <row r="81" spans="18:21" ht="12.75">
      <c r="R81" s="34" t="s">
        <v>5</v>
      </c>
      <c r="T81" s="34">
        <v>478.8</v>
      </c>
      <c r="U81" s="63">
        <v>478800</v>
      </c>
    </row>
    <row r="82" spans="18:21" ht="12.75">
      <c r="R82" s="34" t="s">
        <v>20</v>
      </c>
      <c r="T82" s="34">
        <v>1346</v>
      </c>
      <c r="U82" s="63">
        <v>1346000</v>
      </c>
    </row>
    <row r="83" spans="18:21" ht="12.75">
      <c r="R83" s="34" t="s">
        <v>21</v>
      </c>
      <c r="T83" s="34">
        <v>1055.1</v>
      </c>
      <c r="U83" s="63">
        <v>1055100</v>
      </c>
    </row>
    <row r="84" spans="18:21" ht="12.75">
      <c r="R84" s="34" t="s">
        <v>22</v>
      </c>
      <c r="T84" s="34">
        <v>1.3</v>
      </c>
      <c r="U84" s="63">
        <v>1300</v>
      </c>
    </row>
    <row r="85" spans="18:21" ht="12.75">
      <c r="R85" s="34" t="s">
        <v>37</v>
      </c>
      <c r="T85" s="34">
        <v>308.3</v>
      </c>
      <c r="U85" s="63">
        <v>308300</v>
      </c>
    </row>
    <row r="86" spans="18:21" ht="12.75">
      <c r="R86" s="34" t="s">
        <v>38</v>
      </c>
      <c r="T86" s="34">
        <v>530.1</v>
      </c>
      <c r="U86" s="63">
        <v>530100</v>
      </c>
    </row>
    <row r="87" spans="18:21" ht="12.75">
      <c r="R87" s="34" t="s">
        <v>39</v>
      </c>
      <c r="T87" s="34">
        <v>329.1</v>
      </c>
      <c r="U87" s="63">
        <v>329100</v>
      </c>
    </row>
    <row r="88" spans="18:21" ht="12.75">
      <c r="R88" s="34" t="s">
        <v>40</v>
      </c>
      <c r="T88" s="34">
        <v>195.8</v>
      </c>
      <c r="U88" s="63">
        <v>195800</v>
      </c>
    </row>
    <row r="89" spans="18:21" ht="12.75">
      <c r="R89" s="34" t="s">
        <v>41</v>
      </c>
      <c r="T89" s="34">
        <v>179.3</v>
      </c>
      <c r="U89" s="63">
        <v>179300</v>
      </c>
    </row>
    <row r="90" spans="18:21" ht="12.75">
      <c r="R90" s="34" t="s">
        <v>42</v>
      </c>
      <c r="T90" s="34">
        <v>325.5</v>
      </c>
      <c r="U90" s="63">
        <v>325500</v>
      </c>
    </row>
    <row r="91" spans="18:21" ht="12.75">
      <c r="R91" s="34" t="s">
        <v>43</v>
      </c>
      <c r="T91" s="34">
        <v>5.5</v>
      </c>
      <c r="U91" s="63">
        <v>5500</v>
      </c>
    </row>
    <row r="92" spans="18:21" ht="12.75">
      <c r="R92" s="34" t="s">
        <v>6</v>
      </c>
      <c r="T92" s="34">
        <v>92.3</v>
      </c>
      <c r="U92" s="63">
        <v>92300</v>
      </c>
    </row>
    <row r="93" spans="18:21" ht="12.75">
      <c r="R93" s="34" t="s">
        <v>45</v>
      </c>
      <c r="T93" s="34">
        <v>455</v>
      </c>
      <c r="U93" s="63">
        <v>455000</v>
      </c>
    </row>
    <row r="94" spans="18:21" ht="12.75">
      <c r="R94" s="34" t="s">
        <v>7</v>
      </c>
      <c r="T94" s="34">
        <v>106.9</v>
      </c>
      <c r="U94" s="63">
        <v>106900</v>
      </c>
    </row>
    <row r="95" spans="18:21" ht="12.75">
      <c r="R95" s="34" t="s">
        <v>44</v>
      </c>
      <c r="T95" s="34">
        <v>24</v>
      </c>
      <c r="U95" s="63">
        <v>24000</v>
      </c>
    </row>
    <row r="96" spans="18:21" ht="12.75">
      <c r="R96" s="34" t="s">
        <v>46</v>
      </c>
      <c r="T96" s="34">
        <v>32.2</v>
      </c>
      <c r="U96" s="63">
        <v>32200</v>
      </c>
    </row>
    <row r="97" spans="18:21" ht="12.75">
      <c r="R97" s="34" t="s">
        <v>47</v>
      </c>
      <c r="T97" s="34">
        <v>9.1</v>
      </c>
      <c r="U97" s="63">
        <v>9100</v>
      </c>
    </row>
    <row r="98" spans="18:21" ht="12.75">
      <c r="R98" s="34" t="s">
        <v>48</v>
      </c>
      <c r="T98" s="34">
        <v>109.1</v>
      </c>
      <c r="U98" s="63">
        <v>109100</v>
      </c>
    </row>
    <row r="99" spans="18:21" ht="12.75">
      <c r="R99" s="34" t="s">
        <v>49</v>
      </c>
      <c r="T99" s="34">
        <v>1753.2</v>
      </c>
      <c r="U99" s="63">
        <v>1753200</v>
      </c>
    </row>
    <row r="100" spans="18:21" ht="12.75">
      <c r="R100" s="34" t="s">
        <v>50</v>
      </c>
      <c r="T100" s="34">
        <v>2413.8</v>
      </c>
      <c r="U100" s="63">
        <v>2413800</v>
      </c>
    </row>
    <row r="101" spans="18:21" ht="12.75">
      <c r="R101" s="34" t="s">
        <v>51</v>
      </c>
      <c r="T101" s="34">
        <v>237.8</v>
      </c>
      <c r="U101" s="63">
        <v>237800</v>
      </c>
    </row>
    <row r="102" spans="18:21" ht="12.75">
      <c r="R102" s="34" t="s">
        <v>52</v>
      </c>
      <c r="T102" s="34">
        <v>4452.9</v>
      </c>
      <c r="U102" s="63">
        <v>4452900</v>
      </c>
    </row>
    <row r="103" spans="18:21" ht="12.75">
      <c r="R103" s="34" t="s">
        <v>53</v>
      </c>
      <c r="T103" s="34">
        <v>4904.1</v>
      </c>
      <c r="U103" s="63">
        <v>4904100</v>
      </c>
    </row>
    <row r="104" spans="18:21" ht="12.75">
      <c r="R104" s="34" t="s">
        <v>8</v>
      </c>
      <c r="T104" s="34">
        <v>469.9</v>
      </c>
      <c r="U104" s="63">
        <v>469900</v>
      </c>
    </row>
    <row r="105" spans="18:21" ht="12.75">
      <c r="R105" s="34" t="s">
        <v>54</v>
      </c>
      <c r="T105" s="34">
        <v>1197.7</v>
      </c>
      <c r="U105" s="63">
        <v>1197700</v>
      </c>
    </row>
    <row r="106" spans="18:21" ht="12.75">
      <c r="R106" s="34" t="s">
        <v>128</v>
      </c>
      <c r="T106" s="34">
        <v>1608.4</v>
      </c>
      <c r="U106" s="63">
        <v>1608400</v>
      </c>
    </row>
    <row r="107" spans="20:21" ht="12.75">
      <c r="T107" s="34">
        <f>SUM(T65:T106)</f>
        <v>82713.20000000001</v>
      </c>
      <c r="U107" s="63">
        <v>82713200.00000001</v>
      </c>
    </row>
  </sheetData>
  <mergeCells count="12">
    <mergeCell ref="N1:N3"/>
    <mergeCell ref="O1:O3"/>
    <mergeCell ref="P1:P3"/>
    <mergeCell ref="C2:C3"/>
    <mergeCell ref="F2:G2"/>
    <mergeCell ref="H2:H3"/>
    <mergeCell ref="K2:L2"/>
    <mergeCell ref="M2:M3"/>
    <mergeCell ref="A1:A3"/>
    <mergeCell ref="B1:B3"/>
    <mergeCell ref="C1:H1"/>
    <mergeCell ref="I1:M1"/>
  </mergeCells>
  <printOptions/>
  <pageMargins left="0.2" right="0.26" top="1" bottom="1" header="0.5" footer="0.5"/>
  <pageSetup fitToHeight="1" fitToWidth="1" horizontalDpi="600" verticalDpi="6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rstrykowsky</cp:lastModifiedBy>
  <cp:lastPrinted>2006-05-04T21:39:06Z</cp:lastPrinted>
  <dcterms:created xsi:type="dcterms:W3CDTF">2006-04-20T18:50:34Z</dcterms:created>
  <dcterms:modified xsi:type="dcterms:W3CDTF">2006-05-05T10:34:05Z</dcterms:modified>
  <cp:category/>
  <cp:version/>
  <cp:contentType/>
  <cp:contentStatus/>
</cp:coreProperties>
</file>