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3256" windowWidth="20865" windowHeight="13965" tabRatio="499" activeTab="0"/>
  </bookViews>
  <sheets>
    <sheet name="Sheet1" sheetId="1" r:id="rId1"/>
    <sheet name="vs ACWP" sheetId="2" r:id="rId2"/>
    <sheet name="vs BCWP" sheetId="3" r:id="rId3"/>
    <sheet name="vs BCWR w. trendline" sheetId="4" r:id="rId4"/>
    <sheet name="vs time" sheetId="5" r:id="rId5"/>
    <sheet name="vs BCWR" sheetId="6" r:id="rId6"/>
    <sheet name="vs BCWR (2)" sheetId="7" r:id="rId7"/>
  </sheets>
  <definedNames>
    <definedName name="_xlnm.Print_Area" localSheetId="0">'Sheet1'!$A$1:$Q$98</definedName>
  </definedNames>
  <calcPr fullCalcOnLoad="1"/>
</workbook>
</file>

<file path=xl/sharedStrings.xml><?xml version="1.0" encoding="utf-8"?>
<sst xmlns="http://schemas.openxmlformats.org/spreadsheetml/2006/main" count="20" uniqueCount="18">
  <si>
    <t>BCWP</t>
  </si>
  <si>
    <t>CV</t>
  </si>
  <si>
    <t>TEC</t>
  </si>
  <si>
    <t>BCWR</t>
  </si>
  <si>
    <t>Contingency % remaining</t>
  </si>
  <si>
    <t>7/31/04 Estimated</t>
  </si>
  <si>
    <t>Month</t>
  </si>
  <si>
    <t>Contingency balance ($K)</t>
  </si>
  <si>
    <t>NCSX Contingency Historical Trends</t>
  </si>
  <si>
    <t>ecp</t>
  </si>
  <si>
    <t>Contingency % incl cost variances</t>
  </si>
  <si>
    <t>Contingency less cost variances</t>
  </si>
  <si>
    <t>%complt</t>
  </si>
  <si>
    <t>ACWP</t>
  </si>
  <si>
    <t>CPI</t>
  </si>
  <si>
    <t>Effective BCWR</t>
  </si>
  <si>
    <t>Effective Contingency</t>
  </si>
  <si>
    <t>Effective Free Contingency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</si>
</sst>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  <numFmt numFmtId="166" formatCode="m\-yy"/>
    <numFmt numFmtId="167" formatCode="mm\-yy"/>
    <numFmt numFmtId="168" formatCode="mm/yy"/>
    <numFmt numFmtId="169" formatCode="mmm\ yy"/>
    <numFmt numFmtId="170" formatCode="&quot;$&quot;#,##0"/>
    <numFmt numFmtId="171" formatCode="0.00000"/>
    <numFmt numFmtId="172" formatCode="0.0000"/>
    <numFmt numFmtId="173" formatCode="0.000"/>
    <numFmt numFmtId="174" formatCode="0.0"/>
  </numFmts>
  <fonts count="15">
    <font>
      <sz val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10.5"/>
      <name val="Arial"/>
      <family val="0"/>
    </font>
    <font>
      <b/>
      <sz val="11.5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5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0" fillId="0" borderId="0" xfId="21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14" fontId="5" fillId="0" borderId="0" xfId="0" applyNumberFormat="1" applyFont="1" applyFill="1" applyBorder="1" applyAlignment="1">
      <alignment/>
    </xf>
    <xf numFmtId="43" fontId="5" fillId="0" borderId="0" xfId="15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21" applyFont="1" applyAlignment="1">
      <alignment/>
    </xf>
    <xf numFmtId="9" fontId="5" fillId="0" borderId="0" xfId="0" applyNumberFormat="1" applyFont="1" applyAlignment="1">
      <alignment/>
    </xf>
    <xf numFmtId="9" fontId="5" fillId="2" borderId="0" xfId="21" applyFont="1" applyFill="1" applyAlignment="1">
      <alignment/>
    </xf>
    <xf numFmtId="0" fontId="0" fillId="0" borderId="0" xfId="0" applyFont="1" applyBorder="1" applyAlignment="1">
      <alignment wrapText="1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65" fontId="0" fillId="0" borderId="0" xfId="21" applyNumberFormat="1" applyFont="1" applyFill="1" applyBorder="1" applyAlignment="1">
      <alignment/>
    </xf>
    <xf numFmtId="9" fontId="0" fillId="0" borderId="0" xfId="21" applyFont="1" applyFill="1" applyBorder="1" applyAlignment="1">
      <alignment/>
    </xf>
    <xf numFmtId="165" fontId="0" fillId="0" borderId="0" xfId="21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9" fontId="0" fillId="0" borderId="0" xfId="21" applyFont="1" applyFill="1" applyBorder="1" applyAlignment="1">
      <alignment/>
    </xf>
    <xf numFmtId="165" fontId="7" fillId="0" borderId="0" xfId="21" applyNumberFormat="1" applyFont="1" applyFill="1" applyBorder="1" applyAlignment="1">
      <alignment/>
    </xf>
    <xf numFmtId="165" fontId="0" fillId="0" borderId="0" xfId="21" applyNumberFormat="1" applyFont="1" applyFill="1" applyBorder="1" applyAlignment="1">
      <alignment/>
    </xf>
    <xf numFmtId="165" fontId="0" fillId="0" borderId="0" xfId="21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Border="1" applyAlignment="1">
      <alignment wrapText="1"/>
    </xf>
    <xf numFmtId="174" fontId="0" fillId="0" borderId="0" xfId="0" applyNumberFormat="1" applyFont="1" applyBorder="1" applyAlignment="1">
      <alignment/>
    </xf>
    <xf numFmtId="3" fontId="0" fillId="0" borderId="0" xfId="21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975"/>
          <c:w val="0.89125"/>
          <c:h val="0.965"/>
        </c:manualLayout>
      </c:layout>
      <c:lineChart>
        <c:grouping val="standard"/>
        <c:varyColors val="0"/>
        <c:ser>
          <c:idx val="1"/>
          <c:order val="0"/>
          <c:tx>
            <c:strRef>
              <c:f>Sheet1!$K$2</c:f>
              <c:strCache>
                <c:ptCount val="1"/>
                <c:pt idx="0">
                  <c:v>Contingency % remaining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Sheet1!$B$43:$B$69</c:f>
              <c:strCache>
                <c:ptCount val="27"/>
                <c:pt idx="0">
                  <c:v>38837</c:v>
                </c:pt>
                <c:pt idx="1">
                  <c:v>38807</c:v>
                </c:pt>
                <c:pt idx="2">
                  <c:v>38776</c:v>
                </c:pt>
                <c:pt idx="3">
                  <c:v>38748</c:v>
                </c:pt>
                <c:pt idx="4">
                  <c:v>38717</c:v>
                </c:pt>
                <c:pt idx="5">
                  <c:v>38686</c:v>
                </c:pt>
                <c:pt idx="6">
                  <c:v>38656</c:v>
                </c:pt>
                <c:pt idx="7">
                  <c:v>38625</c:v>
                </c:pt>
                <c:pt idx="8">
                  <c:v>38595</c:v>
                </c:pt>
                <c:pt idx="9">
                  <c:v>38564</c:v>
                </c:pt>
                <c:pt idx="10">
                  <c:v>38533</c:v>
                </c:pt>
                <c:pt idx="11">
                  <c:v>38503</c:v>
                </c:pt>
                <c:pt idx="12">
                  <c:v>38472</c:v>
                </c:pt>
                <c:pt idx="13">
                  <c:v>38442</c:v>
                </c:pt>
                <c:pt idx="14">
                  <c:v>38411</c:v>
                </c:pt>
                <c:pt idx="15">
                  <c:v>38383</c:v>
                </c:pt>
                <c:pt idx="16">
                  <c:v>38352</c:v>
                </c:pt>
                <c:pt idx="17">
                  <c:v>38321</c:v>
                </c:pt>
                <c:pt idx="18">
                  <c:v>38291</c:v>
                </c:pt>
                <c:pt idx="19">
                  <c:v>38260</c:v>
                </c:pt>
                <c:pt idx="20">
                  <c:v>38230</c:v>
                </c:pt>
                <c:pt idx="21">
                  <c:v>38199</c:v>
                </c:pt>
                <c:pt idx="22">
                  <c:v>38168</c:v>
                </c:pt>
                <c:pt idx="23">
                  <c:v>38138</c:v>
                </c:pt>
                <c:pt idx="24">
                  <c:v>38107</c:v>
                </c:pt>
                <c:pt idx="25">
                  <c:v>38077</c:v>
                </c:pt>
                <c:pt idx="26">
                  <c:v>38046</c:v>
                </c:pt>
              </c:strCache>
            </c:strRef>
          </c:cat>
          <c:val>
            <c:numRef>
              <c:f>Sheet1!$K$43:$K$69</c:f>
              <c:numCache>
                <c:ptCount val="27"/>
                <c:pt idx="0">
                  <c:v>0.2420003885327339</c:v>
                </c:pt>
                <c:pt idx="1">
                  <c:v>0.2335922850254487</c:v>
                </c:pt>
                <c:pt idx="2">
                  <c:v>0.2527810650887574</c:v>
                </c:pt>
                <c:pt idx="3">
                  <c:v>0.24361313868613138</c:v>
                </c:pt>
                <c:pt idx="4">
                  <c:v>0.23415347137637027</c:v>
                </c:pt>
                <c:pt idx="5">
                  <c:v>0.22915176655700187</c:v>
                </c:pt>
                <c:pt idx="6">
                  <c:v>0.22350369715853602</c:v>
                </c:pt>
                <c:pt idx="7">
                  <c:v>0.2738274994280485</c:v>
                </c:pt>
                <c:pt idx="8">
                  <c:v>0.26626771373273117</c:v>
                </c:pt>
                <c:pt idx="9">
                  <c:v>0.2778394376618572</c:v>
                </c:pt>
                <c:pt idx="10">
                  <c:v>0.26545590247543227</c:v>
                </c:pt>
                <c:pt idx="11">
                  <c:v>0.2589668094218415</c:v>
                </c:pt>
                <c:pt idx="12">
                  <c:v>0.2523967912345921</c:v>
                </c:pt>
                <c:pt idx="13">
                  <c:v>0.24466314037047185</c:v>
                </c:pt>
                <c:pt idx="14">
                  <c:v>0.25890237049678455</c:v>
                </c:pt>
                <c:pt idx="15">
                  <c:v>0.2588526552892713</c:v>
                </c:pt>
                <c:pt idx="16">
                  <c:v>0.25976119402985076</c:v>
                </c:pt>
                <c:pt idx="17">
                  <c:v>0.254018604289106</c:v>
                </c:pt>
                <c:pt idx="18">
                  <c:v>0.24881814715974077</c:v>
                </c:pt>
                <c:pt idx="19">
                  <c:v>0.2527330102558323</c:v>
                </c:pt>
                <c:pt idx="20">
                  <c:v>0.22875110366326107</c:v>
                </c:pt>
                <c:pt idx="21">
                  <c:v>0.22330694810905893</c:v>
                </c:pt>
                <c:pt idx="22">
                  <c:v>0.25029124157164545</c:v>
                </c:pt>
                <c:pt idx="23">
                  <c:v>0.2575307000664731</c:v>
                </c:pt>
                <c:pt idx="24">
                  <c:v>0.2530640309411259</c:v>
                </c:pt>
                <c:pt idx="25">
                  <c:v>0.2584262096366881</c:v>
                </c:pt>
                <c:pt idx="26">
                  <c:v>0.26488952530012155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Sheet1!$L$2</c:f>
              <c:strCache>
                <c:ptCount val="1"/>
                <c:pt idx="0">
                  <c:v>Contingency % incl cost variances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Sheet1!$B$43:$B$69</c:f>
              <c:strCache>
                <c:ptCount val="27"/>
                <c:pt idx="0">
                  <c:v>38837</c:v>
                </c:pt>
                <c:pt idx="1">
                  <c:v>38807</c:v>
                </c:pt>
                <c:pt idx="2">
                  <c:v>38776</c:v>
                </c:pt>
                <c:pt idx="3">
                  <c:v>38748</c:v>
                </c:pt>
                <c:pt idx="4">
                  <c:v>38717</c:v>
                </c:pt>
                <c:pt idx="5">
                  <c:v>38686</c:v>
                </c:pt>
                <c:pt idx="6">
                  <c:v>38656</c:v>
                </c:pt>
                <c:pt idx="7">
                  <c:v>38625</c:v>
                </c:pt>
                <c:pt idx="8">
                  <c:v>38595</c:v>
                </c:pt>
                <c:pt idx="9">
                  <c:v>38564</c:v>
                </c:pt>
                <c:pt idx="10">
                  <c:v>38533</c:v>
                </c:pt>
                <c:pt idx="11">
                  <c:v>38503</c:v>
                </c:pt>
                <c:pt idx="12">
                  <c:v>38472</c:v>
                </c:pt>
                <c:pt idx="13">
                  <c:v>38442</c:v>
                </c:pt>
                <c:pt idx="14">
                  <c:v>38411</c:v>
                </c:pt>
                <c:pt idx="15">
                  <c:v>38383</c:v>
                </c:pt>
                <c:pt idx="16">
                  <c:v>38352</c:v>
                </c:pt>
                <c:pt idx="17">
                  <c:v>38321</c:v>
                </c:pt>
                <c:pt idx="18">
                  <c:v>38291</c:v>
                </c:pt>
                <c:pt idx="19">
                  <c:v>38260</c:v>
                </c:pt>
                <c:pt idx="20">
                  <c:v>38230</c:v>
                </c:pt>
                <c:pt idx="21">
                  <c:v>38199</c:v>
                </c:pt>
                <c:pt idx="22">
                  <c:v>38168</c:v>
                </c:pt>
                <c:pt idx="23">
                  <c:v>38138</c:v>
                </c:pt>
                <c:pt idx="24">
                  <c:v>38107</c:v>
                </c:pt>
                <c:pt idx="25">
                  <c:v>38077</c:v>
                </c:pt>
                <c:pt idx="26">
                  <c:v>38046</c:v>
                </c:pt>
              </c:strCache>
            </c:strRef>
          </c:cat>
          <c:val>
            <c:numRef>
              <c:f>Sheet1!$L$43:$L$69</c:f>
              <c:numCache>
                <c:ptCount val="27"/>
                <c:pt idx="0">
                  <c:v>0.1838037354647129</c:v>
                </c:pt>
                <c:pt idx="1">
                  <c:v>0.18853469059737477</c:v>
                </c:pt>
                <c:pt idx="2">
                  <c:v>0.21572649572649572</c:v>
                </c:pt>
                <c:pt idx="3">
                  <c:v>0.22234894566098945</c:v>
                </c:pt>
                <c:pt idx="4">
                  <c:v>0.21500609013398295</c:v>
                </c:pt>
                <c:pt idx="5">
                  <c:v>0.22078386496924618</c:v>
                </c:pt>
                <c:pt idx="6">
                  <c:v>0.22310840347858438</c:v>
                </c:pt>
                <c:pt idx="7">
                  <c:v>0.23738274994280484</c:v>
                </c:pt>
                <c:pt idx="8">
                  <c:v>0.24544504015483526</c:v>
                </c:pt>
                <c:pt idx="9">
                  <c:v>0.26491262431720747</c:v>
                </c:pt>
                <c:pt idx="10">
                  <c:v>0.23732222084007132</c:v>
                </c:pt>
                <c:pt idx="11">
                  <c:v>0.2369735902926481</c:v>
                </c:pt>
                <c:pt idx="12">
                  <c:v>0.23761386117089503</c:v>
                </c:pt>
                <c:pt idx="13">
                  <c:v>0.22944808547404802</c:v>
                </c:pt>
                <c:pt idx="14">
                  <c:v>0.24997398489042436</c:v>
                </c:pt>
                <c:pt idx="15">
                  <c:v>0.25217638344933946</c:v>
                </c:pt>
                <c:pt idx="16">
                  <c:v>0.2519601990049751</c:v>
                </c:pt>
                <c:pt idx="17">
                  <c:v>0.2491145448176546</c:v>
                </c:pt>
                <c:pt idx="18">
                  <c:v>0.2471978650400305</c:v>
                </c:pt>
                <c:pt idx="19">
                  <c:v>0.25100492129681806</c:v>
                </c:pt>
                <c:pt idx="20">
                  <c:v>0.22035425338306575</c:v>
                </c:pt>
                <c:pt idx="21">
                  <c:v>0.2086895338610378</c:v>
                </c:pt>
                <c:pt idx="22">
                  <c:v>0.23023970063896634</c:v>
                </c:pt>
                <c:pt idx="23">
                  <c:v>0.2414197250113704</c:v>
                </c:pt>
                <c:pt idx="24">
                  <c:v>0.24654920498495916</c:v>
                </c:pt>
                <c:pt idx="25">
                  <c:v>0.2503282938819489</c:v>
                </c:pt>
                <c:pt idx="26">
                  <c:v>0.25824605804292444</c:v>
                </c:pt>
              </c:numCache>
            </c:numRef>
          </c:val>
          <c:smooth val="0"/>
        </c:ser>
        <c:axId val="35710654"/>
        <c:axId val="52960431"/>
      </c:lineChart>
      <c:dateAx>
        <c:axId val="35710654"/>
        <c:scaling>
          <c:orientation val="minMax"/>
        </c:scaling>
        <c:axPos val="b"/>
        <c:minorGridlines/>
        <c:delete val="0"/>
        <c:numFmt formatCode="mmm\ yy" sourceLinked="0"/>
        <c:majorTickMark val="out"/>
        <c:minorTickMark val="none"/>
        <c:tickLblPos val="nextTo"/>
        <c:crossAx val="52960431"/>
        <c:crosses val="autoZero"/>
        <c:auto val="0"/>
        <c:noMultiLvlLbl val="0"/>
      </c:dateAx>
      <c:valAx>
        <c:axId val="52960431"/>
        <c:scaling>
          <c:orientation val="minMax"/>
          <c:max val="0.3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  <c:crossAx val="35710654"/>
        <c:crossesAt val="1249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25"/>
          <c:y val="0.5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NCSX Cost Performance Trends</a:t>
            </a:r>
          </a:p>
        </c:rich>
      </c:tx>
      <c:layout>
        <c:manualLayout>
          <c:xMode val="factor"/>
          <c:yMode val="factor"/>
          <c:x val="0.2245"/>
          <c:y val="0.124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"/>
          <c:y val="0.07"/>
          <c:w val="0.91125"/>
          <c:h val="0.87725"/>
        </c:manualLayout>
      </c:layout>
      <c:scatterChart>
        <c:scatterStyle val="lineMarker"/>
        <c:varyColors val="0"/>
        <c:ser>
          <c:idx val="1"/>
          <c:order val="0"/>
          <c:tx>
            <c:v>Contingency Free Balance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7"/>
              <c:spPr>
                <a:noFill/>
                <a:ln>
                  <a:solidFill>
                    <a:srgbClr val="0000D4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Sheet1!$J$32:$J$69</c:f>
              <c:numCache>
                <c:ptCount val="38"/>
                <c:pt idx="0">
                  <c:v>22814</c:v>
                </c:pt>
                <c:pt idx="1">
                  <c:v>24350</c:v>
                </c:pt>
                <c:pt idx="2">
                  <c:v>25448</c:v>
                </c:pt>
                <c:pt idx="3">
                  <c:v>26217</c:v>
                </c:pt>
                <c:pt idx="4">
                  <c:v>27142</c:v>
                </c:pt>
                <c:pt idx="5">
                  <c:v>28303</c:v>
                </c:pt>
                <c:pt idx="6">
                  <c:v>28911</c:v>
                </c:pt>
                <c:pt idx="7">
                  <c:v>30199</c:v>
                </c:pt>
                <c:pt idx="8">
                  <c:v>31523</c:v>
                </c:pt>
                <c:pt idx="9">
                  <c:v>32977</c:v>
                </c:pt>
                <c:pt idx="10">
                  <c:v>34344</c:v>
                </c:pt>
                <c:pt idx="11">
                  <c:v>36033</c:v>
                </c:pt>
                <c:pt idx="12">
                  <c:v>37330</c:v>
                </c:pt>
                <c:pt idx="13">
                  <c:v>38025</c:v>
                </c:pt>
                <c:pt idx="14">
                  <c:v>39456</c:v>
                </c:pt>
                <c:pt idx="15">
                  <c:v>41050</c:v>
                </c:pt>
                <c:pt idx="16">
                  <c:v>41946</c:v>
                </c:pt>
                <c:pt idx="17">
                  <c:v>43006</c:v>
                </c:pt>
                <c:pt idx="18">
                  <c:v>43710</c:v>
                </c:pt>
                <c:pt idx="19">
                  <c:v>44951</c:v>
                </c:pt>
                <c:pt idx="20">
                  <c:v>45951</c:v>
                </c:pt>
                <c:pt idx="21">
                  <c:v>48234</c:v>
                </c:pt>
                <c:pt idx="22">
                  <c:v>44832</c:v>
                </c:pt>
                <c:pt idx="23">
                  <c:v>45999</c:v>
                </c:pt>
                <c:pt idx="24">
                  <c:v>47453</c:v>
                </c:pt>
                <c:pt idx="25">
                  <c:v>48049</c:v>
                </c:pt>
                <c:pt idx="26">
                  <c:v>49279</c:v>
                </c:pt>
                <c:pt idx="27">
                  <c:v>50250</c:v>
                </c:pt>
                <c:pt idx="28">
                  <c:v>51386</c:v>
                </c:pt>
                <c:pt idx="29">
                  <c:v>52460</c:v>
                </c:pt>
                <c:pt idx="30">
                  <c:v>53238</c:v>
                </c:pt>
                <c:pt idx="31">
                  <c:v>55497</c:v>
                </c:pt>
                <c:pt idx="32">
                  <c:v>56850</c:v>
                </c:pt>
                <c:pt idx="33">
                  <c:v>56654</c:v>
                </c:pt>
                <c:pt idx="34">
                  <c:v>57166</c:v>
                </c:pt>
                <c:pt idx="35">
                  <c:v>58175</c:v>
                </c:pt>
                <c:pt idx="36">
                  <c:v>59398</c:v>
                </c:pt>
                <c:pt idx="37">
                  <c:v>60059</c:v>
                </c:pt>
              </c:numCache>
            </c:numRef>
          </c:xVal>
          <c:yVal>
            <c:numRef>
              <c:f>Sheet1!$M$32:$M$69</c:f>
              <c:numCache>
                <c:ptCount val="38"/>
                <c:pt idx="0">
                  <c:v>3690</c:v>
                </c:pt>
                <c:pt idx="1">
                  <c:v>3832</c:v>
                </c:pt>
                <c:pt idx="2">
                  <c:v>4071</c:v>
                </c:pt>
                <c:pt idx="3">
                  <c:v>4487</c:v>
                </c:pt>
                <c:pt idx="4">
                  <c:v>4989</c:v>
                </c:pt>
                <c:pt idx="5">
                  <c:v>5387</c:v>
                </c:pt>
                <c:pt idx="6">
                  <c:v>6102</c:v>
                </c:pt>
                <c:pt idx="7">
                  <c:v>6271</c:v>
                </c:pt>
                <c:pt idx="8">
                  <c:v>6263</c:v>
                </c:pt>
                <c:pt idx="9">
                  <c:v>6437</c:v>
                </c:pt>
                <c:pt idx="10">
                  <c:v>6651</c:v>
                </c:pt>
                <c:pt idx="11">
                  <c:v>6623</c:v>
                </c:pt>
                <c:pt idx="12">
                  <c:v>7038</c:v>
                </c:pt>
                <c:pt idx="13">
                  <c:v>8203</c:v>
                </c:pt>
                <c:pt idx="14">
                  <c:v>8773</c:v>
                </c:pt>
                <c:pt idx="15">
                  <c:v>8826</c:v>
                </c:pt>
                <c:pt idx="16">
                  <c:v>9261</c:v>
                </c:pt>
                <c:pt idx="17">
                  <c:v>9595</c:v>
                </c:pt>
                <c:pt idx="18">
                  <c:v>10376</c:v>
                </c:pt>
                <c:pt idx="19">
                  <c:v>11033</c:v>
                </c:pt>
                <c:pt idx="20">
                  <c:v>12173</c:v>
                </c:pt>
                <c:pt idx="21">
                  <c:v>11447</c:v>
                </c:pt>
                <c:pt idx="22">
                  <c:v>10624</c:v>
                </c:pt>
                <c:pt idx="23">
                  <c:v>10930</c:v>
                </c:pt>
                <c:pt idx="24">
                  <c:v>10888</c:v>
                </c:pt>
                <c:pt idx="25">
                  <c:v>12011</c:v>
                </c:pt>
                <c:pt idx="26">
                  <c:v>12427</c:v>
                </c:pt>
                <c:pt idx="27">
                  <c:v>12661</c:v>
                </c:pt>
                <c:pt idx="28">
                  <c:v>12801</c:v>
                </c:pt>
                <c:pt idx="29">
                  <c:v>12968</c:v>
                </c:pt>
                <c:pt idx="30">
                  <c:v>13363</c:v>
                </c:pt>
                <c:pt idx="31">
                  <c:v>12229</c:v>
                </c:pt>
                <c:pt idx="32">
                  <c:v>11864</c:v>
                </c:pt>
                <c:pt idx="33">
                  <c:v>13044</c:v>
                </c:pt>
                <c:pt idx="34">
                  <c:v>13801</c:v>
                </c:pt>
                <c:pt idx="35">
                  <c:v>14343</c:v>
                </c:pt>
                <c:pt idx="36">
                  <c:v>14869</c:v>
                </c:pt>
                <c:pt idx="37">
                  <c:v>15510</c:v>
                </c:pt>
              </c:numCache>
            </c:numRef>
          </c:yVal>
          <c:smooth val="0"/>
        </c:ser>
        <c:axId val="58715010"/>
        <c:axId val="58673043"/>
      </c:scatterChart>
      <c:scatterChart>
        <c:scatterStyle val="lineMarker"/>
        <c:varyColors val="0"/>
        <c:ser>
          <c:idx val="0"/>
          <c:order val="1"/>
          <c:tx>
            <c:v>Free Contingency on BCWR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Sheet1!$J$32:$J$69</c:f>
              <c:numCache>
                <c:ptCount val="38"/>
                <c:pt idx="0">
                  <c:v>22814</c:v>
                </c:pt>
                <c:pt idx="1">
                  <c:v>24350</c:v>
                </c:pt>
                <c:pt idx="2">
                  <c:v>25448</c:v>
                </c:pt>
                <c:pt idx="3">
                  <c:v>26217</c:v>
                </c:pt>
                <c:pt idx="4">
                  <c:v>27142</c:v>
                </c:pt>
                <c:pt idx="5">
                  <c:v>28303</c:v>
                </c:pt>
                <c:pt idx="6">
                  <c:v>28911</c:v>
                </c:pt>
                <c:pt idx="7">
                  <c:v>30199</c:v>
                </c:pt>
                <c:pt idx="8">
                  <c:v>31523</c:v>
                </c:pt>
                <c:pt idx="9">
                  <c:v>32977</c:v>
                </c:pt>
                <c:pt idx="10">
                  <c:v>34344</c:v>
                </c:pt>
                <c:pt idx="11">
                  <c:v>36033</c:v>
                </c:pt>
                <c:pt idx="12">
                  <c:v>37330</c:v>
                </c:pt>
                <c:pt idx="13">
                  <c:v>38025</c:v>
                </c:pt>
                <c:pt idx="14">
                  <c:v>39456</c:v>
                </c:pt>
                <c:pt idx="15">
                  <c:v>41050</c:v>
                </c:pt>
                <c:pt idx="16">
                  <c:v>41946</c:v>
                </c:pt>
                <c:pt idx="17">
                  <c:v>43006</c:v>
                </c:pt>
                <c:pt idx="18">
                  <c:v>43710</c:v>
                </c:pt>
                <c:pt idx="19">
                  <c:v>44951</c:v>
                </c:pt>
                <c:pt idx="20">
                  <c:v>45951</c:v>
                </c:pt>
                <c:pt idx="21">
                  <c:v>48234</c:v>
                </c:pt>
                <c:pt idx="22">
                  <c:v>44832</c:v>
                </c:pt>
                <c:pt idx="23">
                  <c:v>45999</c:v>
                </c:pt>
                <c:pt idx="24">
                  <c:v>47453</c:v>
                </c:pt>
                <c:pt idx="25">
                  <c:v>48049</c:v>
                </c:pt>
                <c:pt idx="26">
                  <c:v>49279</c:v>
                </c:pt>
                <c:pt idx="27">
                  <c:v>50250</c:v>
                </c:pt>
                <c:pt idx="28">
                  <c:v>51386</c:v>
                </c:pt>
                <c:pt idx="29">
                  <c:v>52460</c:v>
                </c:pt>
                <c:pt idx="30">
                  <c:v>53238</c:v>
                </c:pt>
                <c:pt idx="31">
                  <c:v>55497</c:v>
                </c:pt>
                <c:pt idx="32">
                  <c:v>56850</c:v>
                </c:pt>
                <c:pt idx="33">
                  <c:v>56654</c:v>
                </c:pt>
                <c:pt idx="34">
                  <c:v>57166</c:v>
                </c:pt>
                <c:pt idx="35">
                  <c:v>58175</c:v>
                </c:pt>
                <c:pt idx="36">
                  <c:v>59398</c:v>
                </c:pt>
                <c:pt idx="37">
                  <c:v>60059</c:v>
                </c:pt>
              </c:numCache>
            </c:numRef>
          </c:xVal>
          <c:yVal>
            <c:numRef>
              <c:f>Sheet1!$L$32:$L$69</c:f>
              <c:numCache>
                <c:ptCount val="38"/>
                <c:pt idx="0">
                  <c:v>0.16174278951520996</c:v>
                </c:pt>
                <c:pt idx="1">
                  <c:v>0.15737166324435317</c:v>
                </c:pt>
                <c:pt idx="2">
                  <c:v>0.1599732788431311</c:v>
                </c:pt>
                <c:pt idx="3">
                  <c:v>0.17114849143685396</c:v>
                </c:pt>
                <c:pt idx="4">
                  <c:v>0.18381106771792793</c:v>
                </c:pt>
                <c:pt idx="5">
                  <c:v>0.19033318022824436</c:v>
                </c:pt>
                <c:pt idx="6">
                  <c:v>0.21106153367230465</c:v>
                </c:pt>
                <c:pt idx="7">
                  <c:v>0.2076558826451207</c:v>
                </c:pt>
                <c:pt idx="8">
                  <c:v>0.19868032864892302</c:v>
                </c:pt>
                <c:pt idx="9">
                  <c:v>0.19519665221214785</c:v>
                </c:pt>
                <c:pt idx="10">
                  <c:v>0.19365828092243187</c:v>
                </c:pt>
                <c:pt idx="11">
                  <c:v>0.1838037354647129</c:v>
                </c:pt>
                <c:pt idx="12">
                  <c:v>0.18853469059737477</c:v>
                </c:pt>
                <c:pt idx="13">
                  <c:v>0.21572649572649572</c:v>
                </c:pt>
                <c:pt idx="14">
                  <c:v>0.22234894566098945</c:v>
                </c:pt>
                <c:pt idx="15">
                  <c:v>0.21500609013398295</c:v>
                </c:pt>
                <c:pt idx="16">
                  <c:v>0.22078386496924618</c:v>
                </c:pt>
                <c:pt idx="17">
                  <c:v>0.22310840347858438</c:v>
                </c:pt>
                <c:pt idx="18">
                  <c:v>0.23738274994280484</c:v>
                </c:pt>
                <c:pt idx="19">
                  <c:v>0.24544504015483526</c:v>
                </c:pt>
                <c:pt idx="20">
                  <c:v>0.26491262431720747</c:v>
                </c:pt>
                <c:pt idx="21">
                  <c:v>0.23732222084007132</c:v>
                </c:pt>
                <c:pt idx="22">
                  <c:v>0.2369735902926481</c:v>
                </c:pt>
                <c:pt idx="23">
                  <c:v>0.23761386117089503</c:v>
                </c:pt>
                <c:pt idx="24">
                  <c:v>0.22944808547404802</c:v>
                </c:pt>
                <c:pt idx="25">
                  <c:v>0.24997398489042436</c:v>
                </c:pt>
                <c:pt idx="26">
                  <c:v>0.25217638344933946</c:v>
                </c:pt>
                <c:pt idx="27">
                  <c:v>0.2519601990049751</c:v>
                </c:pt>
                <c:pt idx="28">
                  <c:v>0.2491145448176546</c:v>
                </c:pt>
                <c:pt idx="29">
                  <c:v>0.2471978650400305</c:v>
                </c:pt>
                <c:pt idx="30">
                  <c:v>0.25100492129681806</c:v>
                </c:pt>
                <c:pt idx="31">
                  <c:v>0.22035425338306575</c:v>
                </c:pt>
                <c:pt idx="32">
                  <c:v>0.2086895338610378</c:v>
                </c:pt>
                <c:pt idx="33">
                  <c:v>0.23023970063896634</c:v>
                </c:pt>
                <c:pt idx="34">
                  <c:v>0.2414197250113704</c:v>
                </c:pt>
                <c:pt idx="35">
                  <c:v>0.24654920498495916</c:v>
                </c:pt>
                <c:pt idx="36">
                  <c:v>0.2503282938819489</c:v>
                </c:pt>
                <c:pt idx="37">
                  <c:v>0.25824605804292444</c:v>
                </c:pt>
              </c:numCache>
            </c:numRef>
          </c:yVal>
          <c:smooth val="0"/>
        </c:ser>
        <c:axId val="58295340"/>
        <c:axId val="54896013"/>
      </c:scatterChart>
      <c:valAx>
        <c:axId val="58715010"/>
        <c:scaling>
          <c:orientation val="maxMin"/>
          <c:max val="65000"/>
          <c:min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BCWR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673043"/>
        <c:crosses val="max"/>
        <c:crossBetween val="midCat"/>
        <c:dispUnits/>
        <c:majorUnit val="10000"/>
        <c:minorUnit val="5000"/>
      </c:valAx>
      <c:valAx>
        <c:axId val="58673043"/>
        <c:scaling>
          <c:orientation val="minMax"/>
          <c:max val="200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Contingency Free Balance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715010"/>
        <c:crosses val="max"/>
        <c:crossBetween val="midCat"/>
        <c:dispUnits/>
      </c:valAx>
      <c:valAx>
        <c:axId val="58295340"/>
        <c:scaling>
          <c:orientation val="maxMin"/>
        </c:scaling>
        <c:axPos val="b"/>
        <c:delete val="1"/>
        <c:majorTickMark val="in"/>
        <c:minorTickMark val="none"/>
        <c:tickLblPos val="nextTo"/>
        <c:crossAx val="54896013"/>
        <c:crosses val="autoZero"/>
        <c:crossBetween val="midCat"/>
        <c:dispUnits/>
      </c:valAx>
      <c:valAx>
        <c:axId val="54896013"/>
        <c:scaling>
          <c:orientation val="minMax"/>
          <c:max val="0.28"/>
          <c:min val="-0.12"/>
        </c:scaling>
        <c:axPos val="r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Free Contingency on BCWR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295340"/>
        <c:crosses val="autoZero"/>
        <c:crossBetween val="midCat"/>
        <c:dispUnits/>
        <c:majorUnit val="0.04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NCSX Contingency Drawdown Trends</a:t>
            </a:r>
          </a:p>
        </c:rich>
      </c:tx>
      <c:layout>
        <c:manualLayout>
          <c:xMode val="factor"/>
          <c:yMode val="factor"/>
          <c:x val="0.2245"/>
          <c:y val="0.124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"/>
          <c:y val="0.07"/>
          <c:w val="0.92925"/>
          <c:h val="0.87725"/>
        </c:manualLayout>
      </c:layout>
      <c:scatterChart>
        <c:scatterStyle val="lineMarker"/>
        <c:varyColors val="0"/>
        <c:ser>
          <c:idx val="1"/>
          <c:order val="0"/>
          <c:tx>
            <c:v>Contingency Free Balance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7"/>
              <c:spPr>
                <a:noFill/>
                <a:ln>
                  <a:solidFill>
                    <a:srgbClr val="0000D4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Mar. 2007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CD-2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Sheet1!$J$32:$J$69</c:f>
              <c:numCache>
                <c:ptCount val="38"/>
                <c:pt idx="0">
                  <c:v>22814</c:v>
                </c:pt>
                <c:pt idx="1">
                  <c:v>24350</c:v>
                </c:pt>
                <c:pt idx="2">
                  <c:v>25448</c:v>
                </c:pt>
                <c:pt idx="3">
                  <c:v>26217</c:v>
                </c:pt>
                <c:pt idx="4">
                  <c:v>27142</c:v>
                </c:pt>
                <c:pt idx="5">
                  <c:v>28303</c:v>
                </c:pt>
                <c:pt idx="6">
                  <c:v>28911</c:v>
                </c:pt>
                <c:pt idx="7">
                  <c:v>30199</c:v>
                </c:pt>
                <c:pt idx="8">
                  <c:v>31523</c:v>
                </c:pt>
                <c:pt idx="9">
                  <c:v>32977</c:v>
                </c:pt>
                <c:pt idx="10">
                  <c:v>34344</c:v>
                </c:pt>
                <c:pt idx="11">
                  <c:v>36033</c:v>
                </c:pt>
                <c:pt idx="12">
                  <c:v>37330</c:v>
                </c:pt>
                <c:pt idx="13">
                  <c:v>38025</c:v>
                </c:pt>
                <c:pt idx="14">
                  <c:v>39456</c:v>
                </c:pt>
                <c:pt idx="15">
                  <c:v>41050</c:v>
                </c:pt>
                <c:pt idx="16">
                  <c:v>41946</c:v>
                </c:pt>
                <c:pt idx="17">
                  <c:v>43006</c:v>
                </c:pt>
                <c:pt idx="18">
                  <c:v>43710</c:v>
                </c:pt>
                <c:pt idx="19">
                  <c:v>44951</c:v>
                </c:pt>
                <c:pt idx="20">
                  <c:v>45951</c:v>
                </c:pt>
                <c:pt idx="21">
                  <c:v>48234</c:v>
                </c:pt>
                <c:pt idx="22">
                  <c:v>44832</c:v>
                </c:pt>
                <c:pt idx="23">
                  <c:v>45999</c:v>
                </c:pt>
                <c:pt idx="24">
                  <c:v>47453</c:v>
                </c:pt>
                <c:pt idx="25">
                  <c:v>48049</c:v>
                </c:pt>
                <c:pt idx="26">
                  <c:v>49279</c:v>
                </c:pt>
                <c:pt idx="27">
                  <c:v>50250</c:v>
                </c:pt>
                <c:pt idx="28">
                  <c:v>51386</c:v>
                </c:pt>
                <c:pt idx="29">
                  <c:v>52460</c:v>
                </c:pt>
                <c:pt idx="30">
                  <c:v>53238</c:v>
                </c:pt>
                <c:pt idx="31">
                  <c:v>55497</c:v>
                </c:pt>
                <c:pt idx="32">
                  <c:v>56850</c:v>
                </c:pt>
                <c:pt idx="33">
                  <c:v>56654</c:v>
                </c:pt>
                <c:pt idx="34">
                  <c:v>57166</c:v>
                </c:pt>
                <c:pt idx="35">
                  <c:v>58175</c:v>
                </c:pt>
                <c:pt idx="36">
                  <c:v>59398</c:v>
                </c:pt>
                <c:pt idx="37">
                  <c:v>60059</c:v>
                </c:pt>
              </c:numCache>
            </c:numRef>
          </c:xVal>
          <c:yVal>
            <c:numRef>
              <c:f>Sheet1!$M$32:$M$69</c:f>
              <c:numCache>
                <c:ptCount val="38"/>
                <c:pt idx="0">
                  <c:v>3690</c:v>
                </c:pt>
                <c:pt idx="1">
                  <c:v>3832</c:v>
                </c:pt>
                <c:pt idx="2">
                  <c:v>4071</c:v>
                </c:pt>
                <c:pt idx="3">
                  <c:v>4487</c:v>
                </c:pt>
                <c:pt idx="4">
                  <c:v>4989</c:v>
                </c:pt>
                <c:pt idx="5">
                  <c:v>5387</c:v>
                </c:pt>
                <c:pt idx="6">
                  <c:v>6102</c:v>
                </c:pt>
                <c:pt idx="7">
                  <c:v>6271</c:v>
                </c:pt>
                <c:pt idx="8">
                  <c:v>6263</c:v>
                </c:pt>
                <c:pt idx="9">
                  <c:v>6437</c:v>
                </c:pt>
                <c:pt idx="10">
                  <c:v>6651</c:v>
                </c:pt>
                <c:pt idx="11">
                  <c:v>6623</c:v>
                </c:pt>
                <c:pt idx="12">
                  <c:v>7038</c:v>
                </c:pt>
                <c:pt idx="13">
                  <c:v>8203</c:v>
                </c:pt>
                <c:pt idx="14">
                  <c:v>8773</c:v>
                </c:pt>
                <c:pt idx="15">
                  <c:v>8826</c:v>
                </c:pt>
                <c:pt idx="16">
                  <c:v>9261</c:v>
                </c:pt>
                <c:pt idx="17">
                  <c:v>9595</c:v>
                </c:pt>
                <c:pt idx="18">
                  <c:v>10376</c:v>
                </c:pt>
                <c:pt idx="19">
                  <c:v>11033</c:v>
                </c:pt>
                <c:pt idx="20">
                  <c:v>12173</c:v>
                </c:pt>
                <c:pt idx="21">
                  <c:v>11447</c:v>
                </c:pt>
                <c:pt idx="22">
                  <c:v>10624</c:v>
                </c:pt>
                <c:pt idx="23">
                  <c:v>10930</c:v>
                </c:pt>
                <c:pt idx="24">
                  <c:v>10888</c:v>
                </c:pt>
                <c:pt idx="25">
                  <c:v>12011</c:v>
                </c:pt>
                <c:pt idx="26">
                  <c:v>12427</c:v>
                </c:pt>
                <c:pt idx="27">
                  <c:v>12661</c:v>
                </c:pt>
                <c:pt idx="28">
                  <c:v>12801</c:v>
                </c:pt>
                <c:pt idx="29">
                  <c:v>12968</c:v>
                </c:pt>
                <c:pt idx="30">
                  <c:v>13363</c:v>
                </c:pt>
                <c:pt idx="31">
                  <c:v>12229</c:v>
                </c:pt>
                <c:pt idx="32">
                  <c:v>11864</c:v>
                </c:pt>
                <c:pt idx="33">
                  <c:v>13044</c:v>
                </c:pt>
                <c:pt idx="34">
                  <c:v>13801</c:v>
                </c:pt>
                <c:pt idx="35">
                  <c:v>14343</c:v>
                </c:pt>
                <c:pt idx="36">
                  <c:v>14869</c:v>
                </c:pt>
                <c:pt idx="37">
                  <c:v>15510</c:v>
                </c:pt>
              </c:numCache>
            </c:numRef>
          </c:yVal>
          <c:smooth val="0"/>
        </c:ser>
        <c:ser>
          <c:idx val="0"/>
          <c:order val="1"/>
          <c:tx>
            <c:v>Including Scope Contingency</c:v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CD-2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trendline>
            <c:trendlineType val="linear"/>
            <c:backward val="25000"/>
            <c:dispEq val="0"/>
            <c:dispRSqr val="0"/>
          </c:trendline>
          <c:xVal>
            <c:numRef>
              <c:f>Sheet1!$P$32:$P$69</c:f>
              <c:numCache>
                <c:ptCount val="38"/>
                <c:pt idx="0">
                  <c:v>22814</c:v>
                </c:pt>
                <c:pt idx="37">
                  <c:v>45059</c:v>
                </c:pt>
              </c:numCache>
            </c:numRef>
          </c:xVal>
          <c:yVal>
            <c:numRef>
              <c:f>Sheet1!$R$32:$R$69</c:f>
              <c:numCache>
                <c:ptCount val="38"/>
                <c:pt idx="0">
                  <c:v>3690</c:v>
                </c:pt>
                <c:pt idx="37">
                  <c:v>30510</c:v>
                </c:pt>
              </c:numCache>
            </c:numRef>
          </c:yVal>
          <c:smooth val="0"/>
        </c:ser>
        <c:axId val="24302070"/>
        <c:axId val="17392039"/>
      </c:scatterChart>
      <c:valAx>
        <c:axId val="24302070"/>
        <c:scaling>
          <c:orientation val="maxMin"/>
          <c:max val="6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BCWR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392039"/>
        <c:crosses val="max"/>
        <c:crossBetween val="midCat"/>
        <c:dispUnits/>
        <c:majorUnit val="10000"/>
        <c:minorUnit val="5000"/>
      </c:valAx>
      <c:valAx>
        <c:axId val="17392039"/>
        <c:scaling>
          <c:orientation val="minMax"/>
          <c:max val="35000"/>
          <c:min val="-3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Contingency Free Balance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02070"/>
        <c:crosses val="max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2"/>
          <c:y val="0.2625"/>
          <c:w val="0.259"/>
          <c:h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9"/>
          <c:w val="0.9652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Sheet1!$S$49</c:f>
              <c:strCache>
                <c:ptCount val="1"/>
                <c:pt idx="0">
                  <c:v>Contingency % incl cost variances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Sheet1!$T$48:$CZ$48</c:f>
              <c:numCache>
                <c:ptCount val="85"/>
                <c:pt idx="0">
                  <c:v>0.14732523141575332</c:v>
                </c:pt>
                <c:pt idx="1">
                  <c:v>0.16334953165715896</c:v>
                </c:pt>
                <c:pt idx="2">
                  <c:v>0.17</c:v>
                </c:pt>
                <c:pt idx="3">
                  <c:v>0.18</c:v>
                </c:pt>
                <c:pt idx="4">
                  <c:v>0.18776091478994178</c:v>
                </c:pt>
                <c:pt idx="5">
                  <c:v>0.20184856819736677</c:v>
                </c:pt>
                <c:pt idx="6">
                  <c:v>0.21493798933000763</c:v>
                </c:pt>
                <c:pt idx="7">
                  <c:v>0.22</c:v>
                </c:pt>
                <c:pt idx="8">
                  <c:v>0.22810590631364563</c:v>
                </c:pt>
                <c:pt idx="9">
                  <c:v>0.24</c:v>
                </c:pt>
                <c:pt idx="10">
                  <c:v>0.2464765784114053</c:v>
                </c:pt>
                <c:pt idx="11">
                  <c:v>0.26</c:v>
                </c:pt>
                <c:pt idx="12">
                  <c:v>0.26961174372341884</c:v>
                </c:pt>
                <c:pt idx="13">
                  <c:v>0.28423293128854443</c:v>
                </c:pt>
                <c:pt idx="14">
                  <c:v>0.29</c:v>
                </c:pt>
                <c:pt idx="15">
                  <c:v>0.29888664520002184</c:v>
                </c:pt>
                <c:pt idx="16">
                  <c:v>0.31438629045461985</c:v>
                </c:pt>
                <c:pt idx="17">
                  <c:v>0.32</c:v>
                </c:pt>
                <c:pt idx="18">
                  <c:v>0.3303482857492288</c:v>
                </c:pt>
                <c:pt idx="19">
                  <c:v>0.34</c:v>
                </c:pt>
                <c:pt idx="20">
                  <c:v>0.3498545429943847</c:v>
                </c:pt>
                <c:pt idx="21">
                  <c:v>0.36</c:v>
                </c:pt>
                <c:pt idx="22">
                  <c:v>0.36504984277781494</c:v>
                </c:pt>
                <c:pt idx="23">
                  <c:v>0.3845052518900114</c:v>
                </c:pt>
                <c:pt idx="24">
                  <c:v>0.3940147746117895</c:v>
                </c:pt>
                <c:pt idx="25">
                  <c:v>0.4001204255034455</c:v>
                </c:pt>
                <c:pt idx="26">
                  <c:v>0.4101204255034455</c:v>
                </c:pt>
                <c:pt idx="27">
                  <c:v>0.42296535355945397</c:v>
                </c:pt>
                <c:pt idx="28">
                  <c:v>0.432965353559454</c:v>
                </c:pt>
                <c:pt idx="29">
                  <c:v>0.4411234474269871</c:v>
                </c:pt>
                <c:pt idx="30">
                  <c:v>0.4511234474269871</c:v>
                </c:pt>
                <c:pt idx="31">
                  <c:v>0.45655282167323546</c:v>
                </c:pt>
                <c:pt idx="32">
                  <c:v>0.4805285790211142</c:v>
                </c:pt>
                <c:pt idx="33">
                  <c:v>0.49333236700971156</c:v>
                </c:pt>
                <c:pt idx="34">
                  <c:v>0.5041551915736581</c:v>
                </c:pt>
                <c:pt idx="35">
                  <c:v>0.5141551915736581</c:v>
                </c:pt>
                <c:pt idx="36">
                  <c:v>0.5234091897376432</c:v>
                </c:pt>
                <c:pt idx="37">
                  <c:v>0.5334091897376432</c:v>
                </c:pt>
                <c:pt idx="38">
                  <c:v>0.5406943035222496</c:v>
                </c:pt>
                <c:pt idx="39">
                  <c:v>0.5523781070745698</c:v>
                </c:pt>
                <c:pt idx="40">
                  <c:v>0.5623781070745698</c:v>
                </c:pt>
                <c:pt idx="41">
                  <c:v>0.5723781070745698</c:v>
                </c:pt>
                <c:pt idx="42">
                  <c:v>0.5823781070745698</c:v>
                </c:pt>
                <c:pt idx="43">
                  <c:v>0.5923781070745698</c:v>
                </c:pt>
                <c:pt idx="44">
                  <c:v>0.6023781070745698</c:v>
                </c:pt>
                <c:pt idx="45">
                  <c:v>0.6123781070745699</c:v>
                </c:pt>
                <c:pt idx="46">
                  <c:v>0.6223781070745699</c:v>
                </c:pt>
                <c:pt idx="47">
                  <c:v>0.6323781070745699</c:v>
                </c:pt>
                <c:pt idx="48">
                  <c:v>0.6423781070745699</c:v>
                </c:pt>
                <c:pt idx="49">
                  <c:v>0.6523781070745699</c:v>
                </c:pt>
                <c:pt idx="50">
                  <c:v>0.6623781070745699</c:v>
                </c:pt>
                <c:pt idx="51">
                  <c:v>0.6723781070745699</c:v>
                </c:pt>
                <c:pt idx="52">
                  <c:v>0.6823781070745699</c:v>
                </c:pt>
                <c:pt idx="53">
                  <c:v>0.6923781070745699</c:v>
                </c:pt>
                <c:pt idx="54">
                  <c:v>0.7023781070745699</c:v>
                </c:pt>
                <c:pt idx="55">
                  <c:v>0.7123781070745699</c:v>
                </c:pt>
                <c:pt idx="56">
                  <c:v>0.72237810707457</c:v>
                </c:pt>
                <c:pt idx="57">
                  <c:v>0.73237810707457</c:v>
                </c:pt>
                <c:pt idx="58">
                  <c:v>0.74237810707457</c:v>
                </c:pt>
                <c:pt idx="59">
                  <c:v>0.75237810707457</c:v>
                </c:pt>
                <c:pt idx="60">
                  <c:v>0.76237810707457</c:v>
                </c:pt>
                <c:pt idx="61">
                  <c:v>0.77237810707457</c:v>
                </c:pt>
                <c:pt idx="62">
                  <c:v>0.78237810707457</c:v>
                </c:pt>
                <c:pt idx="63">
                  <c:v>0.79237810707457</c:v>
                </c:pt>
                <c:pt idx="64">
                  <c:v>0.80237810707457</c:v>
                </c:pt>
                <c:pt idx="65">
                  <c:v>0.81237810707457</c:v>
                </c:pt>
                <c:pt idx="66">
                  <c:v>0.82237810707457</c:v>
                </c:pt>
                <c:pt idx="67">
                  <c:v>0.83237810707457</c:v>
                </c:pt>
                <c:pt idx="68">
                  <c:v>0.8423781070745701</c:v>
                </c:pt>
                <c:pt idx="69">
                  <c:v>0.8523781070745701</c:v>
                </c:pt>
                <c:pt idx="70">
                  <c:v>0.8623781070745701</c:v>
                </c:pt>
                <c:pt idx="71">
                  <c:v>0.8723781070745701</c:v>
                </c:pt>
                <c:pt idx="72">
                  <c:v>0.8823781070745701</c:v>
                </c:pt>
                <c:pt idx="73">
                  <c:v>0.8923781070745701</c:v>
                </c:pt>
                <c:pt idx="74">
                  <c:v>0.9023781070745701</c:v>
                </c:pt>
                <c:pt idx="75">
                  <c:v>0.9123781070745701</c:v>
                </c:pt>
                <c:pt idx="76">
                  <c:v>0.9223781070745701</c:v>
                </c:pt>
                <c:pt idx="77">
                  <c:v>0.9323781070745701</c:v>
                </c:pt>
                <c:pt idx="78">
                  <c:v>0.9423781070745701</c:v>
                </c:pt>
                <c:pt idx="79">
                  <c:v>0.9523781070745702</c:v>
                </c:pt>
                <c:pt idx="80">
                  <c:v>0.9623781070745702</c:v>
                </c:pt>
                <c:pt idx="81">
                  <c:v>0.9723781070745702</c:v>
                </c:pt>
                <c:pt idx="82">
                  <c:v>0.9823781070745702</c:v>
                </c:pt>
                <c:pt idx="83">
                  <c:v>0.9923781070745702</c:v>
                </c:pt>
                <c:pt idx="84">
                  <c:v>1.00237810707457</c:v>
                </c:pt>
              </c:numCache>
            </c:numRef>
          </c:cat>
          <c:val>
            <c:numRef>
              <c:f>Sheet1!$T$49:$CZ$49</c:f>
              <c:numCache>
                <c:ptCount val="85"/>
                <c:pt idx="0">
                  <c:v>0.25824605804292444</c:v>
                </c:pt>
                <c:pt idx="1">
                  <c:v>0.2503282938819489</c:v>
                </c:pt>
                <c:pt idx="2">
                  <c:v>0.2503282938819489</c:v>
                </c:pt>
                <c:pt idx="3">
                  <c:v>0.2503282938819489</c:v>
                </c:pt>
                <c:pt idx="4">
                  <c:v>0.24654920498495916</c:v>
                </c:pt>
                <c:pt idx="5">
                  <c:v>0.2414197250113704</c:v>
                </c:pt>
                <c:pt idx="6">
                  <c:v>0.23023970063896634</c:v>
                </c:pt>
                <c:pt idx="7">
                  <c:v>0.21946461725000208</c:v>
                </c:pt>
                <c:pt idx="8">
                  <c:v>0.2086895338610378</c:v>
                </c:pt>
                <c:pt idx="9">
                  <c:v>0.21452189362205176</c:v>
                </c:pt>
                <c:pt idx="10">
                  <c:v>0.22035425338306575</c:v>
                </c:pt>
                <c:pt idx="11">
                  <c:v>0.2356795873399419</c:v>
                </c:pt>
                <c:pt idx="12">
                  <c:v>0.25100492129681806</c:v>
                </c:pt>
                <c:pt idx="13">
                  <c:v>0.2471978650400305</c:v>
                </c:pt>
                <c:pt idx="14">
                  <c:v>0.24815620492884255</c:v>
                </c:pt>
                <c:pt idx="15">
                  <c:v>0.2491145448176546</c:v>
                </c:pt>
                <c:pt idx="16">
                  <c:v>0.2519601990049751</c:v>
                </c:pt>
                <c:pt idx="17">
                  <c:v>0.2520682912271573</c:v>
                </c:pt>
                <c:pt idx="18">
                  <c:v>0.25217638344933946</c:v>
                </c:pt>
                <c:pt idx="19">
                  <c:v>0.2510751841698819</c:v>
                </c:pt>
                <c:pt idx="20">
                  <c:v>0.24997398489042436</c:v>
                </c:pt>
                <c:pt idx="21">
                  <c:v>0.2397110351822362</c:v>
                </c:pt>
                <c:pt idx="22">
                  <c:v>0.22944808547404802</c:v>
                </c:pt>
                <c:pt idx="23">
                  <c:v>0.23761386117089503</c:v>
                </c:pt>
                <c:pt idx="24">
                  <c:v>0.23732222084007132</c:v>
                </c:pt>
                <c:pt idx="25">
                  <c:v>0.2369735902926481</c:v>
                </c:pt>
                <c:pt idx="26">
                  <c:v>0.2509431073049278</c:v>
                </c:pt>
                <c:pt idx="27">
                  <c:v>0.26491262431720747</c:v>
                </c:pt>
                <c:pt idx="28">
                  <c:v>0.25517883223602134</c:v>
                </c:pt>
                <c:pt idx="29">
                  <c:v>0.24544504015483526</c:v>
                </c:pt>
                <c:pt idx="30">
                  <c:v>0.24141389504882005</c:v>
                </c:pt>
                <c:pt idx="31">
                  <c:v>0.23738274994280484</c:v>
                </c:pt>
                <c:pt idx="32">
                  <c:v>0.22310840347858438</c:v>
                </c:pt>
                <c:pt idx="33">
                  <c:v>0.22078386496924618</c:v>
                </c:pt>
                <c:pt idx="34">
                  <c:v>0.21500609013398295</c:v>
                </c:pt>
                <c:pt idx="35">
                  <c:v>0.21867751789748618</c:v>
                </c:pt>
                <c:pt idx="36">
                  <c:v>0.22234894566098945</c:v>
                </c:pt>
                <c:pt idx="37">
                  <c:v>0.21903772069374258</c:v>
                </c:pt>
                <c:pt idx="38">
                  <c:v>0.21572649572649572</c:v>
                </c:pt>
                <c:pt idx="39">
                  <c:v>0.18789545345329312</c:v>
                </c:pt>
              </c:numCache>
            </c:numRef>
          </c:val>
          <c:smooth val="0"/>
        </c:ser>
        <c:axId val="6881832"/>
        <c:axId val="61936489"/>
      </c:line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81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"/>
          <c:y val="0.5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025"/>
          <c:w val="0.88225"/>
          <c:h val="0.94025"/>
        </c:manualLayout>
      </c:layout>
      <c:lineChart>
        <c:grouping val="standard"/>
        <c:varyColors val="0"/>
        <c:ser>
          <c:idx val="1"/>
          <c:order val="0"/>
          <c:tx>
            <c:strRef>
              <c:f>Sheet1!$K$2</c:f>
              <c:strCache>
                <c:ptCount val="1"/>
                <c:pt idx="0">
                  <c:v>Contingency % remaining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Sheet1!$B$4:$B$69</c:f>
              <c:strCache>
                <c:ptCount val="40"/>
                <c:pt idx="0">
                  <c:v>39233</c:v>
                </c:pt>
                <c:pt idx="1">
                  <c:v>39202</c:v>
                </c:pt>
                <c:pt idx="2">
                  <c:v>39172</c:v>
                </c:pt>
                <c:pt idx="3">
                  <c:v>39141</c:v>
                </c:pt>
                <c:pt idx="4">
                  <c:v>39113</c:v>
                </c:pt>
                <c:pt idx="5">
                  <c:v>39082</c:v>
                </c:pt>
                <c:pt idx="6">
                  <c:v>39051</c:v>
                </c:pt>
                <c:pt idx="7">
                  <c:v>39021</c:v>
                </c:pt>
                <c:pt idx="8">
                  <c:v>38990</c:v>
                </c:pt>
                <c:pt idx="9">
                  <c:v>38960</c:v>
                </c:pt>
                <c:pt idx="10">
                  <c:v>38929</c:v>
                </c:pt>
                <c:pt idx="11">
                  <c:v>38898</c:v>
                </c:pt>
                <c:pt idx="12">
                  <c:v>38868</c:v>
                </c:pt>
                <c:pt idx="13">
                  <c:v>38837</c:v>
                </c:pt>
                <c:pt idx="14">
                  <c:v>38807</c:v>
                </c:pt>
                <c:pt idx="15">
                  <c:v>38776</c:v>
                </c:pt>
                <c:pt idx="16">
                  <c:v>38748</c:v>
                </c:pt>
                <c:pt idx="17">
                  <c:v>38717</c:v>
                </c:pt>
                <c:pt idx="18">
                  <c:v>38686</c:v>
                </c:pt>
                <c:pt idx="19">
                  <c:v>38656</c:v>
                </c:pt>
                <c:pt idx="20">
                  <c:v>38625</c:v>
                </c:pt>
                <c:pt idx="21">
                  <c:v>38595</c:v>
                </c:pt>
                <c:pt idx="22">
                  <c:v>38564</c:v>
                </c:pt>
                <c:pt idx="23">
                  <c:v>38533</c:v>
                </c:pt>
                <c:pt idx="24">
                  <c:v>38503</c:v>
                </c:pt>
                <c:pt idx="25">
                  <c:v>38472</c:v>
                </c:pt>
                <c:pt idx="26">
                  <c:v>38442</c:v>
                </c:pt>
                <c:pt idx="27">
                  <c:v>38411</c:v>
                </c:pt>
                <c:pt idx="28">
                  <c:v>38383</c:v>
                </c:pt>
                <c:pt idx="29">
                  <c:v>38352</c:v>
                </c:pt>
                <c:pt idx="30">
                  <c:v>38321</c:v>
                </c:pt>
                <c:pt idx="31">
                  <c:v>38291</c:v>
                </c:pt>
                <c:pt idx="32">
                  <c:v>38260</c:v>
                </c:pt>
                <c:pt idx="33">
                  <c:v>38230</c:v>
                </c:pt>
                <c:pt idx="34">
                  <c:v>38199</c:v>
                </c:pt>
                <c:pt idx="35">
                  <c:v>38168</c:v>
                </c:pt>
                <c:pt idx="36">
                  <c:v>38138</c:v>
                </c:pt>
                <c:pt idx="37">
                  <c:v>38107</c:v>
                </c:pt>
                <c:pt idx="38">
                  <c:v>38077</c:v>
                </c:pt>
                <c:pt idx="39">
                  <c:v>38046</c:v>
                </c:pt>
              </c:strCache>
            </c:strRef>
          </c:cat>
          <c:val>
            <c:numRef>
              <c:f>Sheet1!$K$4:$K$69</c:f>
              <c:numCache>
                <c:ptCount val="40"/>
                <c:pt idx="2">
                  <c:v>0.26444288594722537</c:v>
                </c:pt>
                <c:pt idx="3">
                  <c:v>0.2477618069815195</c:v>
                </c:pt>
                <c:pt idx="4">
                  <c:v>0.23707167557371894</c:v>
                </c:pt>
                <c:pt idx="5">
                  <c:v>0.25277491703856275</c:v>
                </c:pt>
                <c:pt idx="6">
                  <c:v>0.24416034190553385</c:v>
                </c:pt>
                <c:pt idx="7">
                  <c:v>0.23414479030491467</c:v>
                </c:pt>
                <c:pt idx="8">
                  <c:v>0.27235308360139737</c:v>
                </c:pt>
                <c:pt idx="9">
                  <c:v>0.2607371105003477</c:v>
                </c:pt>
                <c:pt idx="10">
                  <c:v>0.24978587063414015</c:v>
                </c:pt>
                <c:pt idx="11">
                  <c:v>0.24777875488977166</c:v>
                </c:pt>
                <c:pt idx="12">
                  <c:v>0.23791637549499184</c:v>
                </c:pt>
                <c:pt idx="13">
                  <c:v>0.2420003885327339</c:v>
                </c:pt>
                <c:pt idx="14">
                  <c:v>0.2335922850254487</c:v>
                </c:pt>
                <c:pt idx="15">
                  <c:v>0.2527810650887574</c:v>
                </c:pt>
                <c:pt idx="16">
                  <c:v>0.24361313868613138</c:v>
                </c:pt>
                <c:pt idx="17">
                  <c:v>0.23415347137637027</c:v>
                </c:pt>
                <c:pt idx="18">
                  <c:v>0.22915176655700187</c:v>
                </c:pt>
                <c:pt idx="19">
                  <c:v>0.22350369715853602</c:v>
                </c:pt>
                <c:pt idx="20">
                  <c:v>0.2738274994280485</c:v>
                </c:pt>
                <c:pt idx="21">
                  <c:v>0.26626771373273117</c:v>
                </c:pt>
                <c:pt idx="22">
                  <c:v>0.2778394376618572</c:v>
                </c:pt>
                <c:pt idx="23">
                  <c:v>0.26545590247543227</c:v>
                </c:pt>
                <c:pt idx="24">
                  <c:v>0.2589668094218415</c:v>
                </c:pt>
                <c:pt idx="25">
                  <c:v>0.2523967912345921</c:v>
                </c:pt>
                <c:pt idx="26">
                  <c:v>0.24466314037047185</c:v>
                </c:pt>
                <c:pt idx="27">
                  <c:v>0.25890237049678455</c:v>
                </c:pt>
                <c:pt idx="28">
                  <c:v>0.2588526552892713</c:v>
                </c:pt>
                <c:pt idx="29">
                  <c:v>0.25976119402985076</c:v>
                </c:pt>
                <c:pt idx="30">
                  <c:v>0.254018604289106</c:v>
                </c:pt>
                <c:pt idx="31">
                  <c:v>0.24881814715974077</c:v>
                </c:pt>
                <c:pt idx="32">
                  <c:v>0.2527330102558323</c:v>
                </c:pt>
                <c:pt idx="33">
                  <c:v>0.22875110366326107</c:v>
                </c:pt>
                <c:pt idx="34">
                  <c:v>0.22330694810905893</c:v>
                </c:pt>
                <c:pt idx="35">
                  <c:v>0.25029124157164545</c:v>
                </c:pt>
                <c:pt idx="36">
                  <c:v>0.2575307000664731</c:v>
                </c:pt>
                <c:pt idx="37">
                  <c:v>0.2530640309411259</c:v>
                </c:pt>
                <c:pt idx="38">
                  <c:v>0.2584262096366881</c:v>
                </c:pt>
                <c:pt idx="39">
                  <c:v>0.26488952530012155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Sheet1!$L$2</c:f>
              <c:strCache>
                <c:ptCount val="1"/>
                <c:pt idx="0">
                  <c:v>Contingency % incl cost variances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Sheet1!$B$4:$B$69</c:f>
              <c:strCache>
                <c:ptCount val="40"/>
                <c:pt idx="0">
                  <c:v>39233</c:v>
                </c:pt>
                <c:pt idx="1">
                  <c:v>39202</c:v>
                </c:pt>
                <c:pt idx="2">
                  <c:v>39172</c:v>
                </c:pt>
                <c:pt idx="3">
                  <c:v>39141</c:v>
                </c:pt>
                <c:pt idx="4">
                  <c:v>39113</c:v>
                </c:pt>
                <c:pt idx="5">
                  <c:v>39082</c:v>
                </c:pt>
                <c:pt idx="6">
                  <c:v>39051</c:v>
                </c:pt>
                <c:pt idx="7">
                  <c:v>39021</c:v>
                </c:pt>
                <c:pt idx="8">
                  <c:v>38990</c:v>
                </c:pt>
                <c:pt idx="9">
                  <c:v>38960</c:v>
                </c:pt>
                <c:pt idx="10">
                  <c:v>38929</c:v>
                </c:pt>
                <c:pt idx="11">
                  <c:v>38898</c:v>
                </c:pt>
                <c:pt idx="12">
                  <c:v>38868</c:v>
                </c:pt>
                <c:pt idx="13">
                  <c:v>38837</c:v>
                </c:pt>
                <c:pt idx="14">
                  <c:v>38807</c:v>
                </c:pt>
                <c:pt idx="15">
                  <c:v>38776</c:v>
                </c:pt>
                <c:pt idx="16">
                  <c:v>38748</c:v>
                </c:pt>
                <c:pt idx="17">
                  <c:v>38717</c:v>
                </c:pt>
                <c:pt idx="18">
                  <c:v>38686</c:v>
                </c:pt>
                <c:pt idx="19">
                  <c:v>38656</c:v>
                </c:pt>
                <c:pt idx="20">
                  <c:v>38625</c:v>
                </c:pt>
                <c:pt idx="21">
                  <c:v>38595</c:v>
                </c:pt>
                <c:pt idx="22">
                  <c:v>38564</c:v>
                </c:pt>
                <c:pt idx="23">
                  <c:v>38533</c:v>
                </c:pt>
                <c:pt idx="24">
                  <c:v>38503</c:v>
                </c:pt>
                <c:pt idx="25">
                  <c:v>38472</c:v>
                </c:pt>
                <c:pt idx="26">
                  <c:v>38442</c:v>
                </c:pt>
                <c:pt idx="27">
                  <c:v>38411</c:v>
                </c:pt>
                <c:pt idx="28">
                  <c:v>38383</c:v>
                </c:pt>
                <c:pt idx="29">
                  <c:v>38352</c:v>
                </c:pt>
                <c:pt idx="30">
                  <c:v>38321</c:v>
                </c:pt>
                <c:pt idx="31">
                  <c:v>38291</c:v>
                </c:pt>
                <c:pt idx="32">
                  <c:v>38260</c:v>
                </c:pt>
                <c:pt idx="33">
                  <c:v>38230</c:v>
                </c:pt>
                <c:pt idx="34">
                  <c:v>38199</c:v>
                </c:pt>
                <c:pt idx="35">
                  <c:v>38168</c:v>
                </c:pt>
                <c:pt idx="36">
                  <c:v>38138</c:v>
                </c:pt>
                <c:pt idx="37">
                  <c:v>38107</c:v>
                </c:pt>
                <c:pt idx="38">
                  <c:v>38077</c:v>
                </c:pt>
                <c:pt idx="39">
                  <c:v>38046</c:v>
                </c:pt>
              </c:strCache>
            </c:strRef>
          </c:cat>
          <c:val>
            <c:numRef>
              <c:f>Sheet1!$L$4:$L$69</c:f>
              <c:numCache>
                <c:ptCount val="40"/>
                <c:pt idx="2">
                  <c:v>0.16174278951520996</c:v>
                </c:pt>
                <c:pt idx="3">
                  <c:v>0.15737166324435317</c:v>
                </c:pt>
                <c:pt idx="4">
                  <c:v>0.1599732788431311</c:v>
                </c:pt>
                <c:pt idx="5">
                  <c:v>0.17114849143685396</c:v>
                </c:pt>
                <c:pt idx="6">
                  <c:v>0.18381106771792793</c:v>
                </c:pt>
                <c:pt idx="7">
                  <c:v>0.19033318022824436</c:v>
                </c:pt>
                <c:pt idx="8">
                  <c:v>0.21106153367230465</c:v>
                </c:pt>
                <c:pt idx="9">
                  <c:v>0.2076558826451207</c:v>
                </c:pt>
                <c:pt idx="10">
                  <c:v>0.19868032864892302</c:v>
                </c:pt>
                <c:pt idx="11">
                  <c:v>0.19519665221214785</c:v>
                </c:pt>
                <c:pt idx="12">
                  <c:v>0.19365828092243187</c:v>
                </c:pt>
                <c:pt idx="13">
                  <c:v>0.1838037354647129</c:v>
                </c:pt>
                <c:pt idx="14">
                  <c:v>0.18853469059737477</c:v>
                </c:pt>
                <c:pt idx="15">
                  <c:v>0.21572649572649572</c:v>
                </c:pt>
                <c:pt idx="16">
                  <c:v>0.22234894566098945</c:v>
                </c:pt>
                <c:pt idx="17">
                  <c:v>0.21500609013398295</c:v>
                </c:pt>
                <c:pt idx="18">
                  <c:v>0.22078386496924618</c:v>
                </c:pt>
                <c:pt idx="19">
                  <c:v>0.22310840347858438</c:v>
                </c:pt>
                <c:pt idx="20">
                  <c:v>0.23738274994280484</c:v>
                </c:pt>
                <c:pt idx="21">
                  <c:v>0.24544504015483526</c:v>
                </c:pt>
                <c:pt idx="22">
                  <c:v>0.26491262431720747</c:v>
                </c:pt>
                <c:pt idx="23">
                  <c:v>0.23732222084007132</c:v>
                </c:pt>
                <c:pt idx="24">
                  <c:v>0.2369735902926481</c:v>
                </c:pt>
                <c:pt idx="25">
                  <c:v>0.23761386117089503</c:v>
                </c:pt>
                <c:pt idx="26">
                  <c:v>0.22944808547404802</c:v>
                </c:pt>
                <c:pt idx="27">
                  <c:v>0.24997398489042436</c:v>
                </c:pt>
                <c:pt idx="28">
                  <c:v>0.25217638344933946</c:v>
                </c:pt>
                <c:pt idx="29">
                  <c:v>0.2519601990049751</c:v>
                </c:pt>
                <c:pt idx="30">
                  <c:v>0.2491145448176546</c:v>
                </c:pt>
                <c:pt idx="31">
                  <c:v>0.2471978650400305</c:v>
                </c:pt>
                <c:pt idx="32">
                  <c:v>0.25100492129681806</c:v>
                </c:pt>
                <c:pt idx="33">
                  <c:v>0.22035425338306575</c:v>
                </c:pt>
                <c:pt idx="34">
                  <c:v>0.2086895338610378</c:v>
                </c:pt>
                <c:pt idx="35">
                  <c:v>0.23023970063896634</c:v>
                </c:pt>
                <c:pt idx="36">
                  <c:v>0.2414197250113704</c:v>
                </c:pt>
                <c:pt idx="37">
                  <c:v>0.24654920498495916</c:v>
                </c:pt>
                <c:pt idx="38">
                  <c:v>0.2503282938819489</c:v>
                </c:pt>
                <c:pt idx="39">
                  <c:v>0.25824605804292444</c:v>
                </c:pt>
              </c:numCache>
            </c:numRef>
          </c:val>
          <c:smooth val="0"/>
        </c:ser>
        <c:axId val="20557490"/>
        <c:axId val="50799683"/>
      </c:lineChart>
      <c:dateAx>
        <c:axId val="20557490"/>
        <c:scaling>
          <c:orientation val="minMax"/>
        </c:scaling>
        <c:axPos val="b"/>
        <c:minorGridlines/>
        <c:delete val="0"/>
        <c:numFmt formatCode="mmm\ yy" sourceLinked="0"/>
        <c:majorTickMark val="out"/>
        <c:minorTickMark val="none"/>
        <c:tickLblPos val="nextTo"/>
        <c:crossAx val="50799683"/>
        <c:crosses val="autoZero"/>
        <c:auto val="0"/>
        <c:noMultiLvlLbl val="0"/>
      </c:dateAx>
      <c:valAx>
        <c:axId val="50799683"/>
        <c:scaling>
          <c:orientation val="minMax"/>
          <c:max val="0.3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  <c:crossAx val="20557490"/>
        <c:crossesAt val="1249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6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55"/>
          <c:w val="0.86175"/>
          <c:h val="0.9395"/>
        </c:manualLayout>
      </c:layout>
      <c:lineChart>
        <c:grouping val="standard"/>
        <c:varyColors val="0"/>
        <c:ser>
          <c:idx val="1"/>
          <c:order val="0"/>
          <c:tx>
            <c:strRef>
              <c:f>Sheet1!$K$2</c:f>
              <c:strCache>
                <c:ptCount val="1"/>
                <c:pt idx="0">
                  <c:v>Contingency % remaining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Sheet1!$B$38:$B$69</c:f>
              <c:strCache>
                <c:ptCount val="32"/>
                <c:pt idx="0">
                  <c:v>38990</c:v>
                </c:pt>
                <c:pt idx="1">
                  <c:v>38960</c:v>
                </c:pt>
                <c:pt idx="2">
                  <c:v>38929</c:v>
                </c:pt>
                <c:pt idx="3">
                  <c:v>38898</c:v>
                </c:pt>
                <c:pt idx="4">
                  <c:v>38868</c:v>
                </c:pt>
                <c:pt idx="5">
                  <c:v>38837</c:v>
                </c:pt>
                <c:pt idx="6">
                  <c:v>38807</c:v>
                </c:pt>
                <c:pt idx="7">
                  <c:v>38776</c:v>
                </c:pt>
                <c:pt idx="8">
                  <c:v>38748</c:v>
                </c:pt>
                <c:pt idx="9">
                  <c:v>38717</c:v>
                </c:pt>
                <c:pt idx="10">
                  <c:v>38686</c:v>
                </c:pt>
                <c:pt idx="11">
                  <c:v>38656</c:v>
                </c:pt>
                <c:pt idx="12">
                  <c:v>38625</c:v>
                </c:pt>
                <c:pt idx="13">
                  <c:v>38595</c:v>
                </c:pt>
                <c:pt idx="14">
                  <c:v>38564</c:v>
                </c:pt>
                <c:pt idx="15">
                  <c:v>38533</c:v>
                </c:pt>
                <c:pt idx="16">
                  <c:v>38503</c:v>
                </c:pt>
                <c:pt idx="17">
                  <c:v>38472</c:v>
                </c:pt>
                <c:pt idx="18">
                  <c:v>38442</c:v>
                </c:pt>
                <c:pt idx="19">
                  <c:v>38411</c:v>
                </c:pt>
                <c:pt idx="20">
                  <c:v>38383</c:v>
                </c:pt>
                <c:pt idx="21">
                  <c:v>38352</c:v>
                </c:pt>
                <c:pt idx="22">
                  <c:v>38321</c:v>
                </c:pt>
                <c:pt idx="23">
                  <c:v>38291</c:v>
                </c:pt>
                <c:pt idx="24">
                  <c:v>38260</c:v>
                </c:pt>
                <c:pt idx="25">
                  <c:v>38230</c:v>
                </c:pt>
                <c:pt idx="26">
                  <c:v>38199</c:v>
                </c:pt>
                <c:pt idx="27">
                  <c:v>38168</c:v>
                </c:pt>
                <c:pt idx="28">
                  <c:v>38138</c:v>
                </c:pt>
                <c:pt idx="29">
                  <c:v>38107</c:v>
                </c:pt>
                <c:pt idx="30">
                  <c:v>38077</c:v>
                </c:pt>
                <c:pt idx="31">
                  <c:v>38046</c:v>
                </c:pt>
              </c:strCache>
            </c:strRef>
          </c:cat>
          <c:val>
            <c:numRef>
              <c:f>Sheet1!$K$38:$K$69</c:f>
              <c:numCache>
                <c:ptCount val="32"/>
                <c:pt idx="0">
                  <c:v>0.27235308360139737</c:v>
                </c:pt>
                <c:pt idx="1">
                  <c:v>0.2607371105003477</c:v>
                </c:pt>
                <c:pt idx="2">
                  <c:v>0.24978587063414015</c:v>
                </c:pt>
                <c:pt idx="3">
                  <c:v>0.24777875488977166</c:v>
                </c:pt>
                <c:pt idx="4">
                  <c:v>0.23791637549499184</c:v>
                </c:pt>
                <c:pt idx="5">
                  <c:v>0.2420003885327339</c:v>
                </c:pt>
                <c:pt idx="6">
                  <c:v>0.2335922850254487</c:v>
                </c:pt>
                <c:pt idx="7">
                  <c:v>0.2527810650887574</c:v>
                </c:pt>
                <c:pt idx="8">
                  <c:v>0.24361313868613138</c:v>
                </c:pt>
                <c:pt idx="9">
                  <c:v>0.23415347137637027</c:v>
                </c:pt>
                <c:pt idx="10">
                  <c:v>0.22915176655700187</c:v>
                </c:pt>
                <c:pt idx="11">
                  <c:v>0.22350369715853602</c:v>
                </c:pt>
                <c:pt idx="12">
                  <c:v>0.2738274994280485</c:v>
                </c:pt>
                <c:pt idx="13">
                  <c:v>0.26626771373273117</c:v>
                </c:pt>
                <c:pt idx="14">
                  <c:v>0.2778394376618572</c:v>
                </c:pt>
                <c:pt idx="15">
                  <c:v>0.26545590247543227</c:v>
                </c:pt>
                <c:pt idx="16">
                  <c:v>0.2589668094218415</c:v>
                </c:pt>
                <c:pt idx="17">
                  <c:v>0.2523967912345921</c:v>
                </c:pt>
                <c:pt idx="18">
                  <c:v>0.24466314037047185</c:v>
                </c:pt>
                <c:pt idx="19">
                  <c:v>0.25890237049678455</c:v>
                </c:pt>
                <c:pt idx="20">
                  <c:v>0.2588526552892713</c:v>
                </c:pt>
                <c:pt idx="21">
                  <c:v>0.25976119402985076</c:v>
                </c:pt>
                <c:pt idx="22">
                  <c:v>0.254018604289106</c:v>
                </c:pt>
                <c:pt idx="23">
                  <c:v>0.24881814715974077</c:v>
                </c:pt>
                <c:pt idx="24">
                  <c:v>0.2527330102558323</c:v>
                </c:pt>
                <c:pt idx="25">
                  <c:v>0.22875110366326107</c:v>
                </c:pt>
                <c:pt idx="26">
                  <c:v>0.22330694810905893</c:v>
                </c:pt>
                <c:pt idx="27">
                  <c:v>0.25029124157164545</c:v>
                </c:pt>
                <c:pt idx="28">
                  <c:v>0.2575307000664731</c:v>
                </c:pt>
                <c:pt idx="29">
                  <c:v>0.2530640309411259</c:v>
                </c:pt>
                <c:pt idx="30">
                  <c:v>0.2584262096366881</c:v>
                </c:pt>
                <c:pt idx="31">
                  <c:v>0.26488952530012155</c:v>
                </c:pt>
              </c:numCache>
            </c:numRef>
          </c:val>
          <c:smooth val="0"/>
        </c:ser>
        <c:axId val="54543964"/>
        <c:axId val="21133629"/>
      </c:lineChart>
      <c:dateAx>
        <c:axId val="54543964"/>
        <c:scaling>
          <c:orientation val="minMax"/>
          <c:max val="1280"/>
          <c:min val="1248"/>
        </c:scaling>
        <c:axPos val="b"/>
        <c:minorGridlines/>
        <c:delete val="0"/>
        <c:numFmt formatCode="mmm\ yy" sourceLinked="0"/>
        <c:majorTickMark val="out"/>
        <c:minorTickMark val="none"/>
        <c:tickLblPos val="nextTo"/>
        <c:crossAx val="21133629"/>
        <c:crosses val="autoZero"/>
        <c:auto val="0"/>
        <c:majorUnit val="3"/>
        <c:majorTimeUnit val="months"/>
        <c:noMultiLvlLbl val="0"/>
      </c:dateAx>
      <c:valAx>
        <c:axId val="21133629"/>
        <c:scaling>
          <c:orientation val="minMax"/>
          <c:max val="0.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Contingency %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  <c:crossAx val="54543964"/>
        <c:crossesAt val="1248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"/>
          <c:w val="0.88375"/>
          <c:h val="0.9405"/>
        </c:manualLayout>
      </c:layout>
      <c:lineChart>
        <c:grouping val="standard"/>
        <c:varyColors val="0"/>
        <c:ser>
          <c:idx val="1"/>
          <c:order val="0"/>
          <c:tx>
            <c:strRef>
              <c:f>Sheet1!$J$2</c:f>
              <c:strCache>
                <c:ptCount val="1"/>
                <c:pt idx="0">
                  <c:v>BCWR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Sheet1!$B$4:$B$69</c:f>
              <c:strCache>
                <c:ptCount val="40"/>
                <c:pt idx="0">
                  <c:v>39233</c:v>
                </c:pt>
                <c:pt idx="1">
                  <c:v>39202</c:v>
                </c:pt>
                <c:pt idx="2">
                  <c:v>39172</c:v>
                </c:pt>
                <c:pt idx="3">
                  <c:v>39141</c:v>
                </c:pt>
                <c:pt idx="4">
                  <c:v>39113</c:v>
                </c:pt>
                <c:pt idx="5">
                  <c:v>39082</c:v>
                </c:pt>
                <c:pt idx="6">
                  <c:v>39051</c:v>
                </c:pt>
                <c:pt idx="7">
                  <c:v>39021</c:v>
                </c:pt>
                <c:pt idx="8">
                  <c:v>38990</c:v>
                </c:pt>
                <c:pt idx="9">
                  <c:v>38960</c:v>
                </c:pt>
                <c:pt idx="10">
                  <c:v>38929</c:v>
                </c:pt>
                <c:pt idx="11">
                  <c:v>38898</c:v>
                </c:pt>
                <c:pt idx="12">
                  <c:v>38868</c:v>
                </c:pt>
                <c:pt idx="13">
                  <c:v>38837</c:v>
                </c:pt>
                <c:pt idx="14">
                  <c:v>38807</c:v>
                </c:pt>
                <c:pt idx="15">
                  <c:v>38776</c:v>
                </c:pt>
                <c:pt idx="16">
                  <c:v>38748</c:v>
                </c:pt>
                <c:pt idx="17">
                  <c:v>38717</c:v>
                </c:pt>
                <c:pt idx="18">
                  <c:v>38686</c:v>
                </c:pt>
                <c:pt idx="19">
                  <c:v>38656</c:v>
                </c:pt>
                <c:pt idx="20">
                  <c:v>38625</c:v>
                </c:pt>
                <c:pt idx="21">
                  <c:v>38595</c:v>
                </c:pt>
                <c:pt idx="22">
                  <c:v>38564</c:v>
                </c:pt>
                <c:pt idx="23">
                  <c:v>38533</c:v>
                </c:pt>
                <c:pt idx="24">
                  <c:v>38503</c:v>
                </c:pt>
                <c:pt idx="25">
                  <c:v>38472</c:v>
                </c:pt>
                <c:pt idx="26">
                  <c:v>38442</c:v>
                </c:pt>
                <c:pt idx="27">
                  <c:v>38411</c:v>
                </c:pt>
                <c:pt idx="28">
                  <c:v>38383</c:v>
                </c:pt>
                <c:pt idx="29">
                  <c:v>38352</c:v>
                </c:pt>
                <c:pt idx="30">
                  <c:v>38321</c:v>
                </c:pt>
                <c:pt idx="31">
                  <c:v>38291</c:v>
                </c:pt>
                <c:pt idx="32">
                  <c:v>38260</c:v>
                </c:pt>
                <c:pt idx="33">
                  <c:v>38230</c:v>
                </c:pt>
                <c:pt idx="34">
                  <c:v>38199</c:v>
                </c:pt>
                <c:pt idx="35">
                  <c:v>38168</c:v>
                </c:pt>
                <c:pt idx="36">
                  <c:v>38138</c:v>
                </c:pt>
                <c:pt idx="37">
                  <c:v>38107</c:v>
                </c:pt>
                <c:pt idx="38">
                  <c:v>38077</c:v>
                </c:pt>
                <c:pt idx="39">
                  <c:v>38046</c:v>
                </c:pt>
              </c:strCache>
            </c:strRef>
          </c:cat>
          <c:val>
            <c:numRef>
              <c:f>Sheet1!$J$4:$J$69</c:f>
              <c:numCache>
                <c:ptCount val="40"/>
                <c:pt idx="2">
                  <c:v>22814</c:v>
                </c:pt>
                <c:pt idx="3">
                  <c:v>24350</c:v>
                </c:pt>
                <c:pt idx="4">
                  <c:v>25448</c:v>
                </c:pt>
                <c:pt idx="5">
                  <c:v>26217</c:v>
                </c:pt>
                <c:pt idx="6">
                  <c:v>27142</c:v>
                </c:pt>
                <c:pt idx="7">
                  <c:v>28303</c:v>
                </c:pt>
                <c:pt idx="8">
                  <c:v>28911</c:v>
                </c:pt>
                <c:pt idx="9">
                  <c:v>30199</c:v>
                </c:pt>
                <c:pt idx="10">
                  <c:v>31523</c:v>
                </c:pt>
                <c:pt idx="11">
                  <c:v>32977</c:v>
                </c:pt>
                <c:pt idx="12">
                  <c:v>34344</c:v>
                </c:pt>
                <c:pt idx="13">
                  <c:v>36033</c:v>
                </c:pt>
                <c:pt idx="14">
                  <c:v>37330</c:v>
                </c:pt>
                <c:pt idx="15">
                  <c:v>38025</c:v>
                </c:pt>
                <c:pt idx="16">
                  <c:v>39456</c:v>
                </c:pt>
                <c:pt idx="17">
                  <c:v>41050</c:v>
                </c:pt>
                <c:pt idx="18">
                  <c:v>41946</c:v>
                </c:pt>
                <c:pt idx="19">
                  <c:v>43006</c:v>
                </c:pt>
                <c:pt idx="20">
                  <c:v>43710</c:v>
                </c:pt>
                <c:pt idx="21">
                  <c:v>44951</c:v>
                </c:pt>
                <c:pt idx="22">
                  <c:v>45951</c:v>
                </c:pt>
                <c:pt idx="23">
                  <c:v>48234</c:v>
                </c:pt>
                <c:pt idx="24">
                  <c:v>44832</c:v>
                </c:pt>
                <c:pt idx="25">
                  <c:v>45999</c:v>
                </c:pt>
                <c:pt idx="26">
                  <c:v>47453</c:v>
                </c:pt>
                <c:pt idx="27">
                  <c:v>48049</c:v>
                </c:pt>
                <c:pt idx="28">
                  <c:v>49279</c:v>
                </c:pt>
                <c:pt idx="29">
                  <c:v>50250</c:v>
                </c:pt>
                <c:pt idx="30">
                  <c:v>51386</c:v>
                </c:pt>
                <c:pt idx="31">
                  <c:v>52460</c:v>
                </c:pt>
                <c:pt idx="32">
                  <c:v>53238</c:v>
                </c:pt>
                <c:pt idx="33">
                  <c:v>55497</c:v>
                </c:pt>
                <c:pt idx="34">
                  <c:v>56850</c:v>
                </c:pt>
                <c:pt idx="35">
                  <c:v>56654</c:v>
                </c:pt>
                <c:pt idx="36">
                  <c:v>57166</c:v>
                </c:pt>
                <c:pt idx="37">
                  <c:v>58175</c:v>
                </c:pt>
                <c:pt idx="38">
                  <c:v>59398</c:v>
                </c:pt>
                <c:pt idx="39">
                  <c:v>60059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Sheet1!$M$2</c:f>
              <c:strCache>
                <c:ptCount val="1"/>
                <c:pt idx="0">
                  <c:v>Contingency less cost variances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Sheet1!$B$4:$B$69</c:f>
              <c:strCache>
                <c:ptCount val="40"/>
                <c:pt idx="0">
                  <c:v>39233</c:v>
                </c:pt>
                <c:pt idx="1">
                  <c:v>39202</c:v>
                </c:pt>
                <c:pt idx="2">
                  <c:v>39172</c:v>
                </c:pt>
                <c:pt idx="3">
                  <c:v>39141</c:v>
                </c:pt>
                <c:pt idx="4">
                  <c:v>39113</c:v>
                </c:pt>
                <c:pt idx="5">
                  <c:v>39082</c:v>
                </c:pt>
                <c:pt idx="6">
                  <c:v>39051</c:v>
                </c:pt>
                <c:pt idx="7">
                  <c:v>39021</c:v>
                </c:pt>
                <c:pt idx="8">
                  <c:v>38990</c:v>
                </c:pt>
                <c:pt idx="9">
                  <c:v>38960</c:v>
                </c:pt>
                <c:pt idx="10">
                  <c:v>38929</c:v>
                </c:pt>
                <c:pt idx="11">
                  <c:v>38898</c:v>
                </c:pt>
                <c:pt idx="12">
                  <c:v>38868</c:v>
                </c:pt>
                <c:pt idx="13">
                  <c:v>38837</c:v>
                </c:pt>
                <c:pt idx="14">
                  <c:v>38807</c:v>
                </c:pt>
                <c:pt idx="15">
                  <c:v>38776</c:v>
                </c:pt>
                <c:pt idx="16">
                  <c:v>38748</c:v>
                </c:pt>
                <c:pt idx="17">
                  <c:v>38717</c:v>
                </c:pt>
                <c:pt idx="18">
                  <c:v>38686</c:v>
                </c:pt>
                <c:pt idx="19">
                  <c:v>38656</c:v>
                </c:pt>
                <c:pt idx="20">
                  <c:v>38625</c:v>
                </c:pt>
                <c:pt idx="21">
                  <c:v>38595</c:v>
                </c:pt>
                <c:pt idx="22">
                  <c:v>38564</c:v>
                </c:pt>
                <c:pt idx="23">
                  <c:v>38533</c:v>
                </c:pt>
                <c:pt idx="24">
                  <c:v>38503</c:v>
                </c:pt>
                <c:pt idx="25">
                  <c:v>38472</c:v>
                </c:pt>
                <c:pt idx="26">
                  <c:v>38442</c:v>
                </c:pt>
                <c:pt idx="27">
                  <c:v>38411</c:v>
                </c:pt>
                <c:pt idx="28">
                  <c:v>38383</c:v>
                </c:pt>
                <c:pt idx="29">
                  <c:v>38352</c:v>
                </c:pt>
                <c:pt idx="30">
                  <c:v>38321</c:v>
                </c:pt>
                <c:pt idx="31">
                  <c:v>38291</c:v>
                </c:pt>
                <c:pt idx="32">
                  <c:v>38260</c:v>
                </c:pt>
                <c:pt idx="33">
                  <c:v>38230</c:v>
                </c:pt>
                <c:pt idx="34">
                  <c:v>38199</c:v>
                </c:pt>
                <c:pt idx="35">
                  <c:v>38168</c:v>
                </c:pt>
                <c:pt idx="36">
                  <c:v>38138</c:v>
                </c:pt>
                <c:pt idx="37">
                  <c:v>38107</c:v>
                </c:pt>
                <c:pt idx="38">
                  <c:v>38077</c:v>
                </c:pt>
                <c:pt idx="39">
                  <c:v>38046</c:v>
                </c:pt>
              </c:strCache>
            </c:strRef>
          </c:cat>
          <c:val>
            <c:numRef>
              <c:f>Sheet1!$M$4:$M$69</c:f>
              <c:numCache>
                <c:ptCount val="40"/>
                <c:pt idx="2">
                  <c:v>3690</c:v>
                </c:pt>
                <c:pt idx="3">
                  <c:v>3832</c:v>
                </c:pt>
                <c:pt idx="4">
                  <c:v>4071</c:v>
                </c:pt>
                <c:pt idx="5">
                  <c:v>4487</c:v>
                </c:pt>
                <c:pt idx="6">
                  <c:v>4989</c:v>
                </c:pt>
                <c:pt idx="7">
                  <c:v>5387</c:v>
                </c:pt>
                <c:pt idx="8">
                  <c:v>6102</c:v>
                </c:pt>
                <c:pt idx="9">
                  <c:v>6271</c:v>
                </c:pt>
                <c:pt idx="10">
                  <c:v>6263</c:v>
                </c:pt>
                <c:pt idx="11">
                  <c:v>6437</c:v>
                </c:pt>
                <c:pt idx="12">
                  <c:v>6651</c:v>
                </c:pt>
                <c:pt idx="13">
                  <c:v>6623</c:v>
                </c:pt>
                <c:pt idx="14">
                  <c:v>7038</c:v>
                </c:pt>
                <c:pt idx="15">
                  <c:v>8203</c:v>
                </c:pt>
                <c:pt idx="16">
                  <c:v>8773</c:v>
                </c:pt>
                <c:pt idx="17">
                  <c:v>8826</c:v>
                </c:pt>
                <c:pt idx="18">
                  <c:v>9261</c:v>
                </c:pt>
                <c:pt idx="19">
                  <c:v>9595</c:v>
                </c:pt>
                <c:pt idx="20">
                  <c:v>10376</c:v>
                </c:pt>
                <c:pt idx="21">
                  <c:v>11033</c:v>
                </c:pt>
                <c:pt idx="22">
                  <c:v>12173</c:v>
                </c:pt>
                <c:pt idx="23">
                  <c:v>11447</c:v>
                </c:pt>
                <c:pt idx="24">
                  <c:v>10624</c:v>
                </c:pt>
                <c:pt idx="25">
                  <c:v>10930</c:v>
                </c:pt>
                <c:pt idx="26">
                  <c:v>10888</c:v>
                </c:pt>
                <c:pt idx="27">
                  <c:v>12011</c:v>
                </c:pt>
                <c:pt idx="28">
                  <c:v>12427</c:v>
                </c:pt>
                <c:pt idx="29">
                  <c:v>12661</c:v>
                </c:pt>
                <c:pt idx="30">
                  <c:v>12801</c:v>
                </c:pt>
                <c:pt idx="31">
                  <c:v>12968</c:v>
                </c:pt>
                <c:pt idx="32">
                  <c:v>13363</c:v>
                </c:pt>
                <c:pt idx="33">
                  <c:v>12229</c:v>
                </c:pt>
                <c:pt idx="34">
                  <c:v>11864</c:v>
                </c:pt>
                <c:pt idx="35">
                  <c:v>13044</c:v>
                </c:pt>
                <c:pt idx="36">
                  <c:v>13801</c:v>
                </c:pt>
                <c:pt idx="37">
                  <c:v>14343</c:v>
                </c:pt>
                <c:pt idx="38">
                  <c:v>14869</c:v>
                </c:pt>
                <c:pt idx="39">
                  <c:v>15510</c:v>
                </c:pt>
              </c:numCache>
            </c:numRef>
          </c:val>
          <c:smooth val="0"/>
        </c:ser>
        <c:axId val="55984934"/>
        <c:axId val="34102359"/>
      </c:lineChart>
      <c:dateAx>
        <c:axId val="55984934"/>
        <c:scaling>
          <c:orientation val="minMax"/>
        </c:scaling>
        <c:axPos val="b"/>
        <c:minorGridlines/>
        <c:delete val="0"/>
        <c:numFmt formatCode="mmm\ yy" sourceLinked="0"/>
        <c:majorTickMark val="out"/>
        <c:minorTickMark val="none"/>
        <c:tickLblPos val="nextTo"/>
        <c:crossAx val="34102359"/>
        <c:crosses val="autoZero"/>
        <c:auto val="0"/>
        <c:noMultiLvlLbl val="0"/>
      </c:dateAx>
      <c:valAx>
        <c:axId val="34102359"/>
        <c:scaling>
          <c:orientation val="minMax"/>
          <c:max val="7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  <c:crossAx val="55984934"/>
        <c:crossesAt val="1249"/>
        <c:crossBetween val="midCat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75"/>
          <c:y val="0.6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775"/>
          <c:w val="0.8885"/>
          <c:h val="0.92825"/>
        </c:manualLayout>
      </c:layout>
      <c:scatterChart>
        <c:scatterStyle val="lineMarker"/>
        <c:varyColors val="0"/>
        <c:ser>
          <c:idx val="0"/>
          <c:order val="0"/>
          <c:tx>
            <c:v>Contingency Balance</c:v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25400"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diamond"/>
              <c:size val="9"/>
              <c:spPr>
                <a:noFill/>
                <a:ln>
                  <a:solidFill>
                    <a:srgbClr val="9999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trendlineType val="linear"/>
            <c:forward val="55000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Sheet1!$G$38:$G$69</c:f>
              <c:numCache>
                <c:ptCount val="32"/>
                <c:pt idx="0">
                  <c:v>57387</c:v>
                </c:pt>
                <c:pt idx="1">
                  <c:v>55930</c:v>
                </c:pt>
                <c:pt idx="2">
                  <c:v>54614</c:v>
                </c:pt>
                <c:pt idx="3">
                  <c:v>52986</c:v>
                </c:pt>
                <c:pt idx="4">
                  <c:v>51405</c:v>
                </c:pt>
                <c:pt idx="5">
                  <c:v>49744</c:v>
                </c:pt>
                <c:pt idx="6">
                  <c:v>48032</c:v>
                </c:pt>
                <c:pt idx="7">
                  <c:v>46172</c:v>
                </c:pt>
                <c:pt idx="8">
                  <c:v>44171</c:v>
                </c:pt>
                <c:pt idx="9">
                  <c:v>42524</c:v>
                </c:pt>
                <c:pt idx="10">
                  <c:v>41193</c:v>
                </c:pt>
                <c:pt idx="11">
                  <c:v>39799</c:v>
                </c:pt>
                <c:pt idx="12">
                  <c:v>38314</c:v>
                </c:pt>
                <c:pt idx="13">
                  <c:v>36416</c:v>
                </c:pt>
                <c:pt idx="14">
                  <c:v>34276</c:v>
                </c:pt>
                <c:pt idx="15">
                  <c:v>32719</c:v>
                </c:pt>
                <c:pt idx="16">
                  <c:v>30889</c:v>
                </c:pt>
                <c:pt idx="17">
                  <c:v>29416</c:v>
                </c:pt>
                <c:pt idx="18">
                  <c:v>28004</c:v>
                </c:pt>
                <c:pt idx="19">
                  <c:v>26285</c:v>
                </c:pt>
                <c:pt idx="20">
                  <c:v>24639</c:v>
                </c:pt>
                <c:pt idx="21">
                  <c:v>23434</c:v>
                </c:pt>
                <c:pt idx="22">
                  <c:v>22158</c:v>
                </c:pt>
                <c:pt idx="23">
                  <c:v>20917</c:v>
                </c:pt>
                <c:pt idx="24">
                  <c:v>19744</c:v>
                </c:pt>
                <c:pt idx="25">
                  <c:v>18619</c:v>
                </c:pt>
                <c:pt idx="26">
                  <c:v>17631</c:v>
                </c:pt>
                <c:pt idx="27">
                  <c:v>16647</c:v>
                </c:pt>
                <c:pt idx="28">
                  <c:v>15378</c:v>
                </c:pt>
                <c:pt idx="29">
                  <c:v>13827</c:v>
                </c:pt>
                <c:pt idx="30">
                  <c:v>12078</c:v>
                </c:pt>
                <c:pt idx="31">
                  <c:v>10776</c:v>
                </c:pt>
              </c:numCache>
            </c:numRef>
          </c:xVal>
          <c:yVal>
            <c:numRef>
              <c:f>Sheet1!$I$38:$I$69</c:f>
              <c:numCache>
                <c:ptCount val="32"/>
                <c:pt idx="0">
                  <c:v>7874</c:v>
                </c:pt>
                <c:pt idx="1">
                  <c:v>7874</c:v>
                </c:pt>
                <c:pt idx="2">
                  <c:v>7874</c:v>
                </c:pt>
                <c:pt idx="3">
                  <c:v>8171</c:v>
                </c:pt>
                <c:pt idx="4">
                  <c:v>8171</c:v>
                </c:pt>
                <c:pt idx="5">
                  <c:v>8720</c:v>
                </c:pt>
                <c:pt idx="6">
                  <c:v>8720</c:v>
                </c:pt>
                <c:pt idx="7">
                  <c:v>9612</c:v>
                </c:pt>
                <c:pt idx="8">
                  <c:v>9612</c:v>
                </c:pt>
                <c:pt idx="9">
                  <c:v>9612</c:v>
                </c:pt>
                <c:pt idx="10">
                  <c:v>9612</c:v>
                </c:pt>
                <c:pt idx="11">
                  <c:v>9612</c:v>
                </c:pt>
                <c:pt idx="12">
                  <c:v>11969</c:v>
                </c:pt>
                <c:pt idx="13">
                  <c:v>11969</c:v>
                </c:pt>
                <c:pt idx="14">
                  <c:v>12767</c:v>
                </c:pt>
                <c:pt idx="15">
                  <c:v>12804</c:v>
                </c:pt>
                <c:pt idx="16">
                  <c:v>11610</c:v>
                </c:pt>
                <c:pt idx="17">
                  <c:v>11610</c:v>
                </c:pt>
                <c:pt idx="18">
                  <c:v>11610</c:v>
                </c:pt>
                <c:pt idx="19">
                  <c:v>12440</c:v>
                </c:pt>
                <c:pt idx="20">
                  <c:v>12756</c:v>
                </c:pt>
                <c:pt idx="21">
                  <c:v>13053</c:v>
                </c:pt>
                <c:pt idx="22">
                  <c:v>13053</c:v>
                </c:pt>
                <c:pt idx="23">
                  <c:v>13053</c:v>
                </c:pt>
                <c:pt idx="24">
                  <c:v>13455</c:v>
                </c:pt>
                <c:pt idx="25">
                  <c:v>12695</c:v>
                </c:pt>
                <c:pt idx="26">
                  <c:v>12695</c:v>
                </c:pt>
                <c:pt idx="27">
                  <c:v>14180</c:v>
                </c:pt>
                <c:pt idx="28">
                  <c:v>14722</c:v>
                </c:pt>
                <c:pt idx="29">
                  <c:v>14722</c:v>
                </c:pt>
                <c:pt idx="30">
                  <c:v>15350</c:v>
                </c:pt>
                <c:pt idx="31">
                  <c:v>15909</c:v>
                </c:pt>
              </c:numCache>
            </c:numRef>
          </c:yVal>
          <c:smooth val="0"/>
        </c:ser>
        <c:ser>
          <c:idx val="1"/>
          <c:order val="1"/>
          <c:tx>
            <c:v>Contingency Free Balance</c:v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40000"/>
            <c:dispEq val="0"/>
            <c:dispRSqr val="0"/>
          </c:trendline>
          <c:xVal>
            <c:numRef>
              <c:f>Sheet1!$G$38:$G$69</c:f>
              <c:numCache>
                <c:ptCount val="32"/>
                <c:pt idx="0">
                  <c:v>57387</c:v>
                </c:pt>
                <c:pt idx="1">
                  <c:v>55930</c:v>
                </c:pt>
                <c:pt idx="2">
                  <c:v>54614</c:v>
                </c:pt>
                <c:pt idx="3">
                  <c:v>52986</c:v>
                </c:pt>
                <c:pt idx="4">
                  <c:v>51405</c:v>
                </c:pt>
                <c:pt idx="5">
                  <c:v>49744</c:v>
                </c:pt>
                <c:pt idx="6">
                  <c:v>48032</c:v>
                </c:pt>
                <c:pt idx="7">
                  <c:v>46172</c:v>
                </c:pt>
                <c:pt idx="8">
                  <c:v>44171</c:v>
                </c:pt>
                <c:pt idx="9">
                  <c:v>42524</c:v>
                </c:pt>
                <c:pt idx="10">
                  <c:v>41193</c:v>
                </c:pt>
                <c:pt idx="11">
                  <c:v>39799</c:v>
                </c:pt>
                <c:pt idx="12">
                  <c:v>38314</c:v>
                </c:pt>
                <c:pt idx="13">
                  <c:v>36416</c:v>
                </c:pt>
                <c:pt idx="14">
                  <c:v>34276</c:v>
                </c:pt>
                <c:pt idx="15">
                  <c:v>32719</c:v>
                </c:pt>
                <c:pt idx="16">
                  <c:v>30889</c:v>
                </c:pt>
                <c:pt idx="17">
                  <c:v>29416</c:v>
                </c:pt>
                <c:pt idx="18">
                  <c:v>28004</c:v>
                </c:pt>
                <c:pt idx="19">
                  <c:v>26285</c:v>
                </c:pt>
                <c:pt idx="20">
                  <c:v>24639</c:v>
                </c:pt>
                <c:pt idx="21">
                  <c:v>23434</c:v>
                </c:pt>
                <c:pt idx="22">
                  <c:v>22158</c:v>
                </c:pt>
                <c:pt idx="23">
                  <c:v>20917</c:v>
                </c:pt>
                <c:pt idx="24">
                  <c:v>19744</c:v>
                </c:pt>
                <c:pt idx="25">
                  <c:v>18619</c:v>
                </c:pt>
                <c:pt idx="26">
                  <c:v>17631</c:v>
                </c:pt>
                <c:pt idx="27">
                  <c:v>16647</c:v>
                </c:pt>
                <c:pt idx="28">
                  <c:v>15378</c:v>
                </c:pt>
                <c:pt idx="29">
                  <c:v>13827</c:v>
                </c:pt>
                <c:pt idx="30">
                  <c:v>12078</c:v>
                </c:pt>
                <c:pt idx="31">
                  <c:v>10776</c:v>
                </c:pt>
              </c:numCache>
            </c:numRef>
          </c:xVal>
          <c:yVal>
            <c:numRef>
              <c:f>Sheet1!$M$38:$M$69</c:f>
              <c:numCache>
                <c:ptCount val="32"/>
                <c:pt idx="0">
                  <c:v>6102</c:v>
                </c:pt>
                <c:pt idx="1">
                  <c:v>6271</c:v>
                </c:pt>
                <c:pt idx="2">
                  <c:v>6263</c:v>
                </c:pt>
                <c:pt idx="3">
                  <c:v>6437</c:v>
                </c:pt>
                <c:pt idx="4">
                  <c:v>6651</c:v>
                </c:pt>
                <c:pt idx="5">
                  <c:v>6623</c:v>
                </c:pt>
                <c:pt idx="6">
                  <c:v>7038</c:v>
                </c:pt>
                <c:pt idx="7">
                  <c:v>8203</c:v>
                </c:pt>
                <c:pt idx="8">
                  <c:v>8773</c:v>
                </c:pt>
                <c:pt idx="9">
                  <c:v>8826</c:v>
                </c:pt>
                <c:pt idx="10">
                  <c:v>9261</c:v>
                </c:pt>
                <c:pt idx="11">
                  <c:v>9595</c:v>
                </c:pt>
                <c:pt idx="12">
                  <c:v>10376</c:v>
                </c:pt>
                <c:pt idx="13">
                  <c:v>11033</c:v>
                </c:pt>
                <c:pt idx="14">
                  <c:v>12173</c:v>
                </c:pt>
                <c:pt idx="15">
                  <c:v>11447</c:v>
                </c:pt>
                <c:pt idx="16">
                  <c:v>10624</c:v>
                </c:pt>
                <c:pt idx="17">
                  <c:v>10930</c:v>
                </c:pt>
                <c:pt idx="18">
                  <c:v>10888</c:v>
                </c:pt>
                <c:pt idx="19">
                  <c:v>12011</c:v>
                </c:pt>
                <c:pt idx="20">
                  <c:v>12427</c:v>
                </c:pt>
                <c:pt idx="21">
                  <c:v>12661</c:v>
                </c:pt>
                <c:pt idx="22">
                  <c:v>12801</c:v>
                </c:pt>
                <c:pt idx="23">
                  <c:v>12968</c:v>
                </c:pt>
                <c:pt idx="24">
                  <c:v>13363</c:v>
                </c:pt>
                <c:pt idx="25">
                  <c:v>12229</c:v>
                </c:pt>
                <c:pt idx="26">
                  <c:v>11864</c:v>
                </c:pt>
                <c:pt idx="27">
                  <c:v>13044</c:v>
                </c:pt>
                <c:pt idx="28">
                  <c:v>13801</c:v>
                </c:pt>
                <c:pt idx="29">
                  <c:v>14343</c:v>
                </c:pt>
                <c:pt idx="30">
                  <c:v>14869</c:v>
                </c:pt>
                <c:pt idx="31">
                  <c:v>15510</c:v>
                </c:pt>
              </c:numCache>
            </c:numRef>
          </c:yVal>
          <c:smooth val="0"/>
        </c:ser>
        <c:axId val="38485776"/>
        <c:axId val="10827665"/>
      </c:scatterChart>
      <c:valAx>
        <c:axId val="38485776"/>
        <c:scaling>
          <c:orientation val="minMax"/>
          <c:max val="92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ACWP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27665"/>
        <c:crosses val="autoZero"/>
        <c:crossBetween val="midCat"/>
        <c:dispUnits/>
        <c:majorUnit val="10000"/>
      </c:valAx>
      <c:valAx>
        <c:axId val="108276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Contingency balance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8577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75"/>
          <c:y val="0.0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775"/>
          <c:w val="0.8885"/>
          <c:h val="0.92825"/>
        </c:manualLayout>
      </c:layout>
      <c:scatterChart>
        <c:scatterStyle val="lineMarker"/>
        <c:varyColors val="0"/>
        <c:ser>
          <c:idx val="0"/>
          <c:order val="0"/>
          <c:tx>
            <c:v>Contingency Balance</c:v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25400"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diamond"/>
              <c:size val="9"/>
              <c:spPr>
                <a:noFill/>
                <a:ln>
                  <a:solidFill>
                    <a:srgbClr val="9999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trendlineType val="linear"/>
            <c:forward val="55000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Sheet1!$D$38:$D$69</c:f>
              <c:numCache>
                <c:ptCount val="32"/>
                <c:pt idx="0">
                  <c:v>55615</c:v>
                </c:pt>
                <c:pt idx="1">
                  <c:v>54327</c:v>
                </c:pt>
                <c:pt idx="2">
                  <c:v>53003</c:v>
                </c:pt>
                <c:pt idx="3">
                  <c:v>51252</c:v>
                </c:pt>
                <c:pt idx="4">
                  <c:v>49885</c:v>
                </c:pt>
                <c:pt idx="5">
                  <c:v>47647</c:v>
                </c:pt>
                <c:pt idx="6">
                  <c:v>46350</c:v>
                </c:pt>
                <c:pt idx="7">
                  <c:v>44763</c:v>
                </c:pt>
                <c:pt idx="8">
                  <c:v>43332</c:v>
                </c:pt>
                <c:pt idx="9">
                  <c:v>41738</c:v>
                </c:pt>
                <c:pt idx="10">
                  <c:v>40842</c:v>
                </c:pt>
                <c:pt idx="11">
                  <c:v>39782</c:v>
                </c:pt>
                <c:pt idx="12">
                  <c:v>36721</c:v>
                </c:pt>
                <c:pt idx="13">
                  <c:v>35480</c:v>
                </c:pt>
                <c:pt idx="14">
                  <c:v>33682</c:v>
                </c:pt>
                <c:pt idx="15">
                  <c:v>31362</c:v>
                </c:pt>
                <c:pt idx="16">
                  <c:v>29903</c:v>
                </c:pt>
                <c:pt idx="17">
                  <c:v>28736</c:v>
                </c:pt>
                <c:pt idx="18">
                  <c:v>27282</c:v>
                </c:pt>
                <c:pt idx="19">
                  <c:v>25856</c:v>
                </c:pt>
                <c:pt idx="20">
                  <c:v>24310</c:v>
                </c:pt>
                <c:pt idx="21">
                  <c:v>23042</c:v>
                </c:pt>
                <c:pt idx="22">
                  <c:v>21906</c:v>
                </c:pt>
                <c:pt idx="23">
                  <c:v>20832</c:v>
                </c:pt>
                <c:pt idx="24">
                  <c:v>19652</c:v>
                </c:pt>
                <c:pt idx="25">
                  <c:v>18153</c:v>
                </c:pt>
                <c:pt idx="26">
                  <c:v>16800</c:v>
                </c:pt>
                <c:pt idx="27">
                  <c:v>15511</c:v>
                </c:pt>
                <c:pt idx="28">
                  <c:v>14457</c:v>
                </c:pt>
                <c:pt idx="29">
                  <c:v>13448</c:v>
                </c:pt>
                <c:pt idx="30">
                  <c:v>11597</c:v>
                </c:pt>
                <c:pt idx="31">
                  <c:v>10377</c:v>
                </c:pt>
              </c:numCache>
            </c:numRef>
          </c:xVal>
          <c:yVal>
            <c:numRef>
              <c:f>Sheet1!$I$38:$I$69</c:f>
              <c:numCache>
                <c:ptCount val="32"/>
                <c:pt idx="0">
                  <c:v>7874</c:v>
                </c:pt>
                <c:pt idx="1">
                  <c:v>7874</c:v>
                </c:pt>
                <c:pt idx="2">
                  <c:v>7874</c:v>
                </c:pt>
                <c:pt idx="3">
                  <c:v>8171</c:v>
                </c:pt>
                <c:pt idx="4">
                  <c:v>8171</c:v>
                </c:pt>
                <c:pt idx="5">
                  <c:v>8720</c:v>
                </c:pt>
                <c:pt idx="6">
                  <c:v>8720</c:v>
                </c:pt>
                <c:pt idx="7">
                  <c:v>9612</c:v>
                </c:pt>
                <c:pt idx="8">
                  <c:v>9612</c:v>
                </c:pt>
                <c:pt idx="9">
                  <c:v>9612</c:v>
                </c:pt>
                <c:pt idx="10">
                  <c:v>9612</c:v>
                </c:pt>
                <c:pt idx="11">
                  <c:v>9612</c:v>
                </c:pt>
                <c:pt idx="12">
                  <c:v>11969</c:v>
                </c:pt>
                <c:pt idx="13">
                  <c:v>11969</c:v>
                </c:pt>
                <c:pt idx="14">
                  <c:v>12767</c:v>
                </c:pt>
                <c:pt idx="15">
                  <c:v>12804</c:v>
                </c:pt>
                <c:pt idx="16">
                  <c:v>11610</c:v>
                </c:pt>
                <c:pt idx="17">
                  <c:v>11610</c:v>
                </c:pt>
                <c:pt idx="18">
                  <c:v>11610</c:v>
                </c:pt>
                <c:pt idx="19">
                  <c:v>12440</c:v>
                </c:pt>
                <c:pt idx="20">
                  <c:v>12756</c:v>
                </c:pt>
                <c:pt idx="21">
                  <c:v>13053</c:v>
                </c:pt>
                <c:pt idx="22">
                  <c:v>13053</c:v>
                </c:pt>
                <c:pt idx="23">
                  <c:v>13053</c:v>
                </c:pt>
                <c:pt idx="24">
                  <c:v>13455</c:v>
                </c:pt>
                <c:pt idx="25">
                  <c:v>12695</c:v>
                </c:pt>
                <c:pt idx="26">
                  <c:v>12695</c:v>
                </c:pt>
                <c:pt idx="27">
                  <c:v>14180</c:v>
                </c:pt>
                <c:pt idx="28">
                  <c:v>14722</c:v>
                </c:pt>
                <c:pt idx="29">
                  <c:v>14722</c:v>
                </c:pt>
                <c:pt idx="30">
                  <c:v>15350</c:v>
                </c:pt>
                <c:pt idx="31">
                  <c:v>15909</c:v>
                </c:pt>
              </c:numCache>
            </c:numRef>
          </c:yVal>
          <c:smooth val="0"/>
        </c:ser>
        <c:ser>
          <c:idx val="1"/>
          <c:order val="1"/>
          <c:tx>
            <c:v>Contingency Free Balance</c:v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40000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Sheet1!$D$38:$D$69</c:f>
              <c:numCache>
                <c:ptCount val="32"/>
                <c:pt idx="0">
                  <c:v>55615</c:v>
                </c:pt>
                <c:pt idx="1">
                  <c:v>54327</c:v>
                </c:pt>
                <c:pt idx="2">
                  <c:v>53003</c:v>
                </c:pt>
                <c:pt idx="3">
                  <c:v>51252</c:v>
                </c:pt>
                <c:pt idx="4">
                  <c:v>49885</c:v>
                </c:pt>
                <c:pt idx="5">
                  <c:v>47647</c:v>
                </c:pt>
                <c:pt idx="6">
                  <c:v>46350</c:v>
                </c:pt>
                <c:pt idx="7">
                  <c:v>44763</c:v>
                </c:pt>
                <c:pt idx="8">
                  <c:v>43332</c:v>
                </c:pt>
                <c:pt idx="9">
                  <c:v>41738</c:v>
                </c:pt>
                <c:pt idx="10">
                  <c:v>40842</c:v>
                </c:pt>
                <c:pt idx="11">
                  <c:v>39782</c:v>
                </c:pt>
                <c:pt idx="12">
                  <c:v>36721</c:v>
                </c:pt>
                <c:pt idx="13">
                  <c:v>35480</c:v>
                </c:pt>
                <c:pt idx="14">
                  <c:v>33682</c:v>
                </c:pt>
                <c:pt idx="15">
                  <c:v>31362</c:v>
                </c:pt>
                <c:pt idx="16">
                  <c:v>29903</c:v>
                </c:pt>
                <c:pt idx="17">
                  <c:v>28736</c:v>
                </c:pt>
                <c:pt idx="18">
                  <c:v>27282</c:v>
                </c:pt>
                <c:pt idx="19">
                  <c:v>25856</c:v>
                </c:pt>
                <c:pt idx="20">
                  <c:v>24310</c:v>
                </c:pt>
                <c:pt idx="21">
                  <c:v>23042</c:v>
                </c:pt>
                <c:pt idx="22">
                  <c:v>21906</c:v>
                </c:pt>
                <c:pt idx="23">
                  <c:v>20832</c:v>
                </c:pt>
                <c:pt idx="24">
                  <c:v>19652</c:v>
                </c:pt>
                <c:pt idx="25">
                  <c:v>18153</c:v>
                </c:pt>
                <c:pt idx="26">
                  <c:v>16800</c:v>
                </c:pt>
                <c:pt idx="27">
                  <c:v>15511</c:v>
                </c:pt>
                <c:pt idx="28">
                  <c:v>14457</c:v>
                </c:pt>
                <c:pt idx="29">
                  <c:v>13448</c:v>
                </c:pt>
                <c:pt idx="30">
                  <c:v>11597</c:v>
                </c:pt>
                <c:pt idx="31">
                  <c:v>10377</c:v>
                </c:pt>
              </c:numCache>
            </c:numRef>
          </c:xVal>
          <c:yVal>
            <c:numRef>
              <c:f>Sheet1!$M$38:$M$69</c:f>
              <c:numCache>
                <c:ptCount val="32"/>
                <c:pt idx="0">
                  <c:v>6102</c:v>
                </c:pt>
                <c:pt idx="1">
                  <c:v>6271</c:v>
                </c:pt>
                <c:pt idx="2">
                  <c:v>6263</c:v>
                </c:pt>
                <c:pt idx="3">
                  <c:v>6437</c:v>
                </c:pt>
                <c:pt idx="4">
                  <c:v>6651</c:v>
                </c:pt>
                <c:pt idx="5">
                  <c:v>6623</c:v>
                </c:pt>
                <c:pt idx="6">
                  <c:v>7038</c:v>
                </c:pt>
                <c:pt idx="7">
                  <c:v>8203</c:v>
                </c:pt>
                <c:pt idx="8">
                  <c:v>8773</c:v>
                </c:pt>
                <c:pt idx="9">
                  <c:v>8826</c:v>
                </c:pt>
                <c:pt idx="10">
                  <c:v>9261</c:v>
                </c:pt>
                <c:pt idx="11">
                  <c:v>9595</c:v>
                </c:pt>
                <c:pt idx="12">
                  <c:v>10376</c:v>
                </c:pt>
                <c:pt idx="13">
                  <c:v>11033</c:v>
                </c:pt>
                <c:pt idx="14">
                  <c:v>12173</c:v>
                </c:pt>
                <c:pt idx="15">
                  <c:v>11447</c:v>
                </c:pt>
                <c:pt idx="16">
                  <c:v>10624</c:v>
                </c:pt>
                <c:pt idx="17">
                  <c:v>10930</c:v>
                </c:pt>
                <c:pt idx="18">
                  <c:v>10888</c:v>
                </c:pt>
                <c:pt idx="19">
                  <c:v>12011</c:v>
                </c:pt>
                <c:pt idx="20">
                  <c:v>12427</c:v>
                </c:pt>
                <c:pt idx="21">
                  <c:v>12661</c:v>
                </c:pt>
                <c:pt idx="22">
                  <c:v>12801</c:v>
                </c:pt>
                <c:pt idx="23">
                  <c:v>12968</c:v>
                </c:pt>
                <c:pt idx="24">
                  <c:v>13363</c:v>
                </c:pt>
                <c:pt idx="25">
                  <c:v>12229</c:v>
                </c:pt>
                <c:pt idx="26">
                  <c:v>11864</c:v>
                </c:pt>
                <c:pt idx="27">
                  <c:v>13044</c:v>
                </c:pt>
                <c:pt idx="28">
                  <c:v>13801</c:v>
                </c:pt>
                <c:pt idx="29">
                  <c:v>14343</c:v>
                </c:pt>
                <c:pt idx="30">
                  <c:v>14869</c:v>
                </c:pt>
                <c:pt idx="31">
                  <c:v>15510</c:v>
                </c:pt>
              </c:numCache>
            </c:numRef>
          </c:yVal>
          <c:smooth val="0"/>
        </c:ser>
        <c:axId val="30340122"/>
        <c:axId val="4625643"/>
      </c:scatterChart>
      <c:valAx>
        <c:axId val="30340122"/>
        <c:scaling>
          <c:orientation val="minMax"/>
          <c:max val="92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BCWP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643"/>
        <c:crosses val="autoZero"/>
        <c:crossBetween val="midCat"/>
        <c:dispUnits/>
        <c:majorUnit val="10000"/>
      </c:valAx>
      <c:valAx>
        <c:axId val="46256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Contingency balance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4012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75"/>
          <c:y val="0.0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Contingency Free Balance</a:t>
            </a:r>
          </a:p>
        </c:rich>
      </c:tx>
      <c:layout>
        <c:manualLayout>
          <c:xMode val="factor"/>
          <c:yMode val="factor"/>
          <c:x val="-0.12725"/>
          <c:y val="0.131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"/>
          <c:y val="0.02975"/>
          <c:w val="0.6865"/>
          <c:h val="0.9175"/>
        </c:manualLayout>
      </c:layout>
      <c:scatterChart>
        <c:scatterStyle val="lineMarker"/>
        <c:varyColors val="0"/>
        <c:ser>
          <c:idx val="1"/>
          <c:order val="0"/>
          <c:tx>
            <c:v>Contingency Free Balance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7"/>
              <c:spPr>
                <a:noFill/>
                <a:ln>
                  <a:solidFill>
                    <a:srgbClr val="0000D4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trendline>
            <c:trendlineType val="linear"/>
            <c:backward val="30000"/>
            <c:dispEq val="0"/>
            <c:dispRSqr val="0"/>
          </c:trendline>
          <c:xVal>
            <c:numRef>
              <c:f>Sheet1!$J$32:$J$69</c:f>
              <c:numCache>
                <c:ptCount val="38"/>
                <c:pt idx="0">
                  <c:v>22814</c:v>
                </c:pt>
                <c:pt idx="1">
                  <c:v>24350</c:v>
                </c:pt>
                <c:pt idx="2">
                  <c:v>25448</c:v>
                </c:pt>
                <c:pt idx="3">
                  <c:v>26217</c:v>
                </c:pt>
                <c:pt idx="4">
                  <c:v>27142</c:v>
                </c:pt>
                <c:pt idx="5">
                  <c:v>28303</c:v>
                </c:pt>
                <c:pt idx="6">
                  <c:v>28911</c:v>
                </c:pt>
                <c:pt idx="7">
                  <c:v>30199</c:v>
                </c:pt>
                <c:pt idx="8">
                  <c:v>31523</c:v>
                </c:pt>
                <c:pt idx="9">
                  <c:v>32977</c:v>
                </c:pt>
                <c:pt idx="10">
                  <c:v>34344</c:v>
                </c:pt>
                <c:pt idx="11">
                  <c:v>36033</c:v>
                </c:pt>
                <c:pt idx="12">
                  <c:v>37330</c:v>
                </c:pt>
                <c:pt idx="13">
                  <c:v>38025</c:v>
                </c:pt>
                <c:pt idx="14">
                  <c:v>39456</c:v>
                </c:pt>
                <c:pt idx="15">
                  <c:v>41050</c:v>
                </c:pt>
                <c:pt idx="16">
                  <c:v>41946</c:v>
                </c:pt>
                <c:pt idx="17">
                  <c:v>43006</c:v>
                </c:pt>
                <c:pt idx="18">
                  <c:v>43710</c:v>
                </c:pt>
                <c:pt idx="19">
                  <c:v>44951</c:v>
                </c:pt>
                <c:pt idx="20">
                  <c:v>45951</c:v>
                </c:pt>
                <c:pt idx="21">
                  <c:v>48234</c:v>
                </c:pt>
                <c:pt idx="22">
                  <c:v>44832</c:v>
                </c:pt>
                <c:pt idx="23">
                  <c:v>45999</c:v>
                </c:pt>
                <c:pt idx="24">
                  <c:v>47453</c:v>
                </c:pt>
                <c:pt idx="25">
                  <c:v>48049</c:v>
                </c:pt>
                <c:pt idx="26">
                  <c:v>49279</c:v>
                </c:pt>
                <c:pt idx="27">
                  <c:v>50250</c:v>
                </c:pt>
                <c:pt idx="28">
                  <c:v>51386</c:v>
                </c:pt>
                <c:pt idx="29">
                  <c:v>52460</c:v>
                </c:pt>
                <c:pt idx="30">
                  <c:v>53238</c:v>
                </c:pt>
                <c:pt idx="31">
                  <c:v>55497</c:v>
                </c:pt>
                <c:pt idx="32">
                  <c:v>56850</c:v>
                </c:pt>
                <c:pt idx="33">
                  <c:v>56654</c:v>
                </c:pt>
                <c:pt idx="34">
                  <c:v>57166</c:v>
                </c:pt>
                <c:pt idx="35">
                  <c:v>58175</c:v>
                </c:pt>
                <c:pt idx="36">
                  <c:v>59398</c:v>
                </c:pt>
                <c:pt idx="37">
                  <c:v>60059</c:v>
                </c:pt>
              </c:numCache>
            </c:numRef>
          </c:xVal>
          <c:yVal>
            <c:numRef>
              <c:f>Sheet1!$M$32:$M$69</c:f>
              <c:numCache>
                <c:ptCount val="38"/>
                <c:pt idx="0">
                  <c:v>3690</c:v>
                </c:pt>
                <c:pt idx="1">
                  <c:v>3832</c:v>
                </c:pt>
                <c:pt idx="2">
                  <c:v>4071</c:v>
                </c:pt>
                <c:pt idx="3">
                  <c:v>4487</c:v>
                </c:pt>
                <c:pt idx="4">
                  <c:v>4989</c:v>
                </c:pt>
                <c:pt idx="5">
                  <c:v>5387</c:v>
                </c:pt>
                <c:pt idx="6">
                  <c:v>6102</c:v>
                </c:pt>
                <c:pt idx="7">
                  <c:v>6271</c:v>
                </c:pt>
                <c:pt idx="8">
                  <c:v>6263</c:v>
                </c:pt>
                <c:pt idx="9">
                  <c:v>6437</c:v>
                </c:pt>
                <c:pt idx="10">
                  <c:v>6651</c:v>
                </c:pt>
                <c:pt idx="11">
                  <c:v>6623</c:v>
                </c:pt>
                <c:pt idx="12">
                  <c:v>7038</c:v>
                </c:pt>
                <c:pt idx="13">
                  <c:v>8203</c:v>
                </c:pt>
                <c:pt idx="14">
                  <c:v>8773</c:v>
                </c:pt>
                <c:pt idx="15">
                  <c:v>8826</c:v>
                </c:pt>
                <c:pt idx="16">
                  <c:v>9261</c:v>
                </c:pt>
                <c:pt idx="17">
                  <c:v>9595</c:v>
                </c:pt>
                <c:pt idx="18">
                  <c:v>10376</c:v>
                </c:pt>
                <c:pt idx="19">
                  <c:v>11033</c:v>
                </c:pt>
                <c:pt idx="20">
                  <c:v>12173</c:v>
                </c:pt>
                <c:pt idx="21">
                  <c:v>11447</c:v>
                </c:pt>
                <c:pt idx="22">
                  <c:v>10624</c:v>
                </c:pt>
                <c:pt idx="23">
                  <c:v>10930</c:v>
                </c:pt>
                <c:pt idx="24">
                  <c:v>10888</c:v>
                </c:pt>
                <c:pt idx="25">
                  <c:v>12011</c:v>
                </c:pt>
                <c:pt idx="26">
                  <c:v>12427</c:v>
                </c:pt>
                <c:pt idx="27">
                  <c:v>12661</c:v>
                </c:pt>
                <c:pt idx="28">
                  <c:v>12801</c:v>
                </c:pt>
                <c:pt idx="29">
                  <c:v>12968</c:v>
                </c:pt>
                <c:pt idx="30">
                  <c:v>13363</c:v>
                </c:pt>
                <c:pt idx="31">
                  <c:v>12229</c:v>
                </c:pt>
                <c:pt idx="32">
                  <c:v>11864</c:v>
                </c:pt>
                <c:pt idx="33">
                  <c:v>13044</c:v>
                </c:pt>
                <c:pt idx="34">
                  <c:v>13801</c:v>
                </c:pt>
                <c:pt idx="35">
                  <c:v>14343</c:v>
                </c:pt>
                <c:pt idx="36">
                  <c:v>14869</c:v>
                </c:pt>
                <c:pt idx="37">
                  <c:v>15510</c:v>
                </c:pt>
              </c:numCache>
            </c:numRef>
          </c:yVal>
          <c:smooth val="0"/>
        </c:ser>
        <c:axId val="41630788"/>
        <c:axId val="39132773"/>
      </c:scatterChart>
      <c:valAx>
        <c:axId val="41630788"/>
        <c:scaling>
          <c:orientation val="maxMin"/>
          <c:max val="6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BCWR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132773"/>
        <c:crossesAt val="-5000"/>
        <c:crossBetween val="midCat"/>
        <c:dispUnits/>
        <c:majorUnit val="10000"/>
        <c:minorUnit val="5000"/>
      </c:valAx>
      <c:valAx>
        <c:axId val="39132773"/>
        <c:scaling>
          <c:orientation val="minMax"/>
          <c:min val="-5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Contingency Free Balance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630788"/>
        <c:crosses val="max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9875"/>
          <c:w val="0.92975"/>
          <c:h val="0.85"/>
        </c:manualLayout>
      </c:layout>
      <c:lineChart>
        <c:grouping val="standard"/>
        <c:varyColors val="0"/>
        <c:ser>
          <c:idx val="1"/>
          <c:order val="0"/>
          <c:tx>
            <c:v>Free Contingency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25400"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7"/>
              <c:spPr>
                <a:noFill/>
                <a:ln>
                  <a:solidFill>
                    <a:srgbClr val="0000D4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Sheet1!$B$32:$B$69</c:f>
              <c:strCache>
                <c:ptCount val="38"/>
                <c:pt idx="0">
                  <c:v>39172</c:v>
                </c:pt>
                <c:pt idx="1">
                  <c:v>39141</c:v>
                </c:pt>
                <c:pt idx="2">
                  <c:v>39113</c:v>
                </c:pt>
                <c:pt idx="3">
                  <c:v>39082</c:v>
                </c:pt>
                <c:pt idx="4">
                  <c:v>39051</c:v>
                </c:pt>
                <c:pt idx="5">
                  <c:v>39021</c:v>
                </c:pt>
                <c:pt idx="6">
                  <c:v>38990</c:v>
                </c:pt>
                <c:pt idx="7">
                  <c:v>38960</c:v>
                </c:pt>
                <c:pt idx="8">
                  <c:v>38929</c:v>
                </c:pt>
                <c:pt idx="9">
                  <c:v>38898</c:v>
                </c:pt>
                <c:pt idx="10">
                  <c:v>38868</c:v>
                </c:pt>
                <c:pt idx="11">
                  <c:v>38837</c:v>
                </c:pt>
                <c:pt idx="12">
                  <c:v>38807</c:v>
                </c:pt>
                <c:pt idx="13">
                  <c:v>38776</c:v>
                </c:pt>
                <c:pt idx="14">
                  <c:v>38748</c:v>
                </c:pt>
                <c:pt idx="15">
                  <c:v>38717</c:v>
                </c:pt>
                <c:pt idx="16">
                  <c:v>38686</c:v>
                </c:pt>
                <c:pt idx="17">
                  <c:v>38656</c:v>
                </c:pt>
                <c:pt idx="18">
                  <c:v>38625</c:v>
                </c:pt>
                <c:pt idx="19">
                  <c:v>38595</c:v>
                </c:pt>
                <c:pt idx="20">
                  <c:v>38564</c:v>
                </c:pt>
                <c:pt idx="21">
                  <c:v>38533</c:v>
                </c:pt>
                <c:pt idx="22">
                  <c:v>38503</c:v>
                </c:pt>
                <c:pt idx="23">
                  <c:v>38472</c:v>
                </c:pt>
                <c:pt idx="24">
                  <c:v>38442</c:v>
                </c:pt>
                <c:pt idx="25">
                  <c:v>38411</c:v>
                </c:pt>
                <c:pt idx="26">
                  <c:v>38383</c:v>
                </c:pt>
                <c:pt idx="27">
                  <c:v>38352</c:v>
                </c:pt>
                <c:pt idx="28">
                  <c:v>38321</c:v>
                </c:pt>
                <c:pt idx="29">
                  <c:v>38291</c:v>
                </c:pt>
                <c:pt idx="30">
                  <c:v>38260</c:v>
                </c:pt>
                <c:pt idx="31">
                  <c:v>38230</c:v>
                </c:pt>
                <c:pt idx="32">
                  <c:v>38199</c:v>
                </c:pt>
                <c:pt idx="33">
                  <c:v>38168</c:v>
                </c:pt>
                <c:pt idx="34">
                  <c:v>38138</c:v>
                </c:pt>
                <c:pt idx="35">
                  <c:v>38107</c:v>
                </c:pt>
                <c:pt idx="36">
                  <c:v>38077</c:v>
                </c:pt>
                <c:pt idx="37">
                  <c:v>38046</c:v>
                </c:pt>
              </c:strCache>
            </c:strRef>
          </c:cat>
          <c:val>
            <c:numRef>
              <c:f>Sheet1!$N$32:$N$69</c:f>
              <c:numCache>
                <c:ptCount val="38"/>
                <c:pt idx="0">
                  <c:v>3.69</c:v>
                </c:pt>
                <c:pt idx="1">
                  <c:v>3.832</c:v>
                </c:pt>
                <c:pt idx="2">
                  <c:v>4.071</c:v>
                </c:pt>
                <c:pt idx="3">
                  <c:v>4.487</c:v>
                </c:pt>
                <c:pt idx="4">
                  <c:v>4.989</c:v>
                </c:pt>
                <c:pt idx="5">
                  <c:v>5.387</c:v>
                </c:pt>
                <c:pt idx="6">
                  <c:v>6.102</c:v>
                </c:pt>
                <c:pt idx="7">
                  <c:v>6.271</c:v>
                </c:pt>
                <c:pt idx="8">
                  <c:v>6.263</c:v>
                </c:pt>
                <c:pt idx="9">
                  <c:v>6.437</c:v>
                </c:pt>
                <c:pt idx="10">
                  <c:v>6.651</c:v>
                </c:pt>
                <c:pt idx="11">
                  <c:v>6.623</c:v>
                </c:pt>
                <c:pt idx="12">
                  <c:v>7.038</c:v>
                </c:pt>
                <c:pt idx="13">
                  <c:v>8.203</c:v>
                </c:pt>
                <c:pt idx="14">
                  <c:v>8.773</c:v>
                </c:pt>
                <c:pt idx="15">
                  <c:v>8.826</c:v>
                </c:pt>
                <c:pt idx="16">
                  <c:v>9.261</c:v>
                </c:pt>
                <c:pt idx="17">
                  <c:v>9.595</c:v>
                </c:pt>
                <c:pt idx="18">
                  <c:v>10.376</c:v>
                </c:pt>
                <c:pt idx="19">
                  <c:v>11.033</c:v>
                </c:pt>
                <c:pt idx="20">
                  <c:v>12.173</c:v>
                </c:pt>
                <c:pt idx="21">
                  <c:v>11.447</c:v>
                </c:pt>
                <c:pt idx="22">
                  <c:v>10.624</c:v>
                </c:pt>
                <c:pt idx="23">
                  <c:v>10.93</c:v>
                </c:pt>
                <c:pt idx="24">
                  <c:v>10.888</c:v>
                </c:pt>
                <c:pt idx="25">
                  <c:v>12.011</c:v>
                </c:pt>
                <c:pt idx="26">
                  <c:v>12.427</c:v>
                </c:pt>
                <c:pt idx="27">
                  <c:v>12.661</c:v>
                </c:pt>
                <c:pt idx="28">
                  <c:v>12.801</c:v>
                </c:pt>
                <c:pt idx="29">
                  <c:v>12.968</c:v>
                </c:pt>
                <c:pt idx="30">
                  <c:v>13.363</c:v>
                </c:pt>
                <c:pt idx="31">
                  <c:v>12.229</c:v>
                </c:pt>
                <c:pt idx="32">
                  <c:v>11.864</c:v>
                </c:pt>
                <c:pt idx="33">
                  <c:v>13.044</c:v>
                </c:pt>
                <c:pt idx="34">
                  <c:v>13.801</c:v>
                </c:pt>
                <c:pt idx="35">
                  <c:v>14.343</c:v>
                </c:pt>
                <c:pt idx="36">
                  <c:v>14.869</c:v>
                </c:pt>
                <c:pt idx="37">
                  <c:v>15.51</c:v>
                </c:pt>
              </c:numCache>
            </c:numRef>
          </c:val>
          <c:smooth val="0"/>
        </c:ser>
        <c:marker val="1"/>
        <c:axId val="16650638"/>
        <c:axId val="15638015"/>
      </c:lineChart>
      <c:lineChart>
        <c:grouping val="standard"/>
        <c:varyColors val="0"/>
        <c:ser>
          <c:idx val="0"/>
          <c:order val="1"/>
          <c:tx>
            <c:v>Free Contingency on BCWR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Sheet1!$L$32:$L$69</c:f>
              <c:numCache>
                <c:ptCount val="38"/>
                <c:pt idx="0">
                  <c:v>0.16174278951520996</c:v>
                </c:pt>
                <c:pt idx="1">
                  <c:v>0.15737166324435317</c:v>
                </c:pt>
                <c:pt idx="2">
                  <c:v>0.1599732788431311</c:v>
                </c:pt>
                <c:pt idx="3">
                  <c:v>0.17114849143685396</c:v>
                </c:pt>
                <c:pt idx="4">
                  <c:v>0.18381106771792793</c:v>
                </c:pt>
                <c:pt idx="5">
                  <c:v>0.19033318022824436</c:v>
                </c:pt>
                <c:pt idx="6">
                  <c:v>0.21106153367230465</c:v>
                </c:pt>
                <c:pt idx="7">
                  <c:v>0.2076558826451207</c:v>
                </c:pt>
                <c:pt idx="8">
                  <c:v>0.19868032864892302</c:v>
                </c:pt>
                <c:pt idx="9">
                  <c:v>0.19519665221214785</c:v>
                </c:pt>
                <c:pt idx="10">
                  <c:v>0.19365828092243187</c:v>
                </c:pt>
                <c:pt idx="11">
                  <c:v>0.1838037354647129</c:v>
                </c:pt>
                <c:pt idx="12">
                  <c:v>0.18853469059737477</c:v>
                </c:pt>
                <c:pt idx="13">
                  <c:v>0.21572649572649572</c:v>
                </c:pt>
                <c:pt idx="14">
                  <c:v>0.22234894566098945</c:v>
                </c:pt>
                <c:pt idx="15">
                  <c:v>0.21500609013398295</c:v>
                </c:pt>
                <c:pt idx="16">
                  <c:v>0.22078386496924618</c:v>
                </c:pt>
                <c:pt idx="17">
                  <c:v>0.22310840347858438</c:v>
                </c:pt>
                <c:pt idx="18">
                  <c:v>0.23738274994280484</c:v>
                </c:pt>
                <c:pt idx="19">
                  <c:v>0.24544504015483526</c:v>
                </c:pt>
                <c:pt idx="20">
                  <c:v>0.26491262431720747</c:v>
                </c:pt>
                <c:pt idx="21">
                  <c:v>0.23732222084007132</c:v>
                </c:pt>
                <c:pt idx="22">
                  <c:v>0.2369735902926481</c:v>
                </c:pt>
                <c:pt idx="23">
                  <c:v>0.23761386117089503</c:v>
                </c:pt>
                <c:pt idx="24">
                  <c:v>0.22944808547404802</c:v>
                </c:pt>
                <c:pt idx="25">
                  <c:v>0.24997398489042436</c:v>
                </c:pt>
                <c:pt idx="26">
                  <c:v>0.25217638344933946</c:v>
                </c:pt>
                <c:pt idx="27">
                  <c:v>0.2519601990049751</c:v>
                </c:pt>
                <c:pt idx="28">
                  <c:v>0.2491145448176546</c:v>
                </c:pt>
                <c:pt idx="29">
                  <c:v>0.2471978650400305</c:v>
                </c:pt>
                <c:pt idx="30">
                  <c:v>0.25100492129681806</c:v>
                </c:pt>
                <c:pt idx="31">
                  <c:v>0.22035425338306575</c:v>
                </c:pt>
                <c:pt idx="32">
                  <c:v>0.2086895338610378</c:v>
                </c:pt>
                <c:pt idx="33">
                  <c:v>0.23023970063896634</c:v>
                </c:pt>
                <c:pt idx="34">
                  <c:v>0.2414197250113704</c:v>
                </c:pt>
                <c:pt idx="35">
                  <c:v>0.24654920498495916</c:v>
                </c:pt>
                <c:pt idx="36">
                  <c:v>0.2503282938819489</c:v>
                </c:pt>
                <c:pt idx="37">
                  <c:v>0.25824605804292444</c:v>
                </c:pt>
              </c:numCache>
            </c:numRef>
          </c:val>
          <c:smooth val="0"/>
        </c:ser>
        <c:marker val="1"/>
        <c:axId val="6524408"/>
        <c:axId val="58719673"/>
      </c:lineChart>
      <c:dateAx>
        <c:axId val="16650638"/>
        <c:scaling>
          <c:orientation val="minMax"/>
          <c:max val="1315"/>
          <c:min val="1245"/>
        </c:scaling>
        <c:axPos val="b"/>
        <c:majorGridlines>
          <c:spPr>
            <a:ln w="25400">
              <a:solidFill/>
            </a:ln>
          </c:spPr>
        </c:majorGridlines>
        <c:delete val="0"/>
        <c:numFmt formatCode="mmm-yy" sourceLinked="0"/>
        <c:majorTickMark val="out"/>
        <c:minorTickMark val="in"/>
        <c:tickLblPos val="low"/>
        <c:spPr>
          <a:ln w="25400">
            <a:solidFill/>
          </a:ln>
        </c:spPr>
        <c:crossAx val="15638015"/>
        <c:crosses val="autoZero"/>
        <c:auto val="0"/>
        <c:majorUnit val="12"/>
        <c:majorTimeUnit val="months"/>
        <c:minorUnit val="3"/>
        <c:minorTimeUnit val="months"/>
        <c:noMultiLvlLbl val="0"/>
      </c:dateAx>
      <c:valAx>
        <c:axId val="1563801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Contingency Free Balance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delete val="0"/>
        <c:numFmt formatCode="#,##0" sourceLinked="0"/>
        <c:majorTickMark val="in"/>
        <c:minorTickMark val="in"/>
        <c:tickLblPos val="nextTo"/>
        <c:spPr>
          <a:ln w="25400">
            <a:solidFill/>
          </a:ln>
        </c:spPr>
        <c:crossAx val="16650638"/>
        <c:crossesAt val="1"/>
        <c:crossBetween val="between"/>
        <c:dispUnits/>
        <c:majorUnit val="2"/>
        <c:minorUnit val="0.4"/>
      </c:valAx>
      <c:dateAx>
        <c:axId val="6524408"/>
        <c:scaling>
          <c:orientation val="minMax"/>
        </c:scaling>
        <c:axPos val="b"/>
        <c:delete val="1"/>
        <c:majorTickMark val="in"/>
        <c:minorTickMark val="none"/>
        <c:tickLblPos val="nextTo"/>
        <c:crossAx val="58719673"/>
        <c:crosses val="autoZero"/>
        <c:auto val="0"/>
        <c:noMultiLvlLbl val="0"/>
      </c:dateAx>
      <c:valAx>
        <c:axId val="58719673"/>
        <c:scaling>
          <c:orientation val="minMax"/>
          <c:max val="0.28"/>
          <c:min val="-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Free Contingency / BCWR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crossAx val="6524408"/>
        <c:crosses val="max"/>
        <c:crossBetween val="between"/>
        <c:dispUnits/>
        <c:majorUnit val="0.04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5"/>
          <c:y val="0.59375"/>
          <c:w val="0.19675"/>
          <c:h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pageSetup horizontalDpi="300" verticalDpi="3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0.064</cdr:y>
    </cdr:from>
    <cdr:to>
      <cdr:x>0.271</cdr:x>
      <cdr:y>0.90725</cdr:y>
    </cdr:to>
    <cdr:sp>
      <cdr:nvSpPr>
        <cdr:cNvPr id="1" name="Line 2"/>
        <cdr:cNvSpPr>
          <a:spLocks/>
        </cdr:cNvSpPr>
      </cdr:nvSpPr>
      <cdr:spPr>
        <a:xfrm flipV="1">
          <a:off x="3990975" y="381000"/>
          <a:ext cx="0" cy="501967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0.064</cdr:y>
    </cdr:from>
    <cdr:to>
      <cdr:x>0.5615</cdr:x>
      <cdr:y>0.90725</cdr:y>
    </cdr:to>
    <cdr:sp>
      <cdr:nvSpPr>
        <cdr:cNvPr id="2" name="Line 3"/>
        <cdr:cNvSpPr>
          <a:spLocks/>
        </cdr:cNvSpPr>
      </cdr:nvSpPr>
      <cdr:spPr>
        <a:xfrm flipV="1">
          <a:off x="8277225" y="381000"/>
          <a:ext cx="0" cy="501967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0.2175</cdr:x>
      <cdr:y>0.8045</cdr:y>
    </cdr:from>
    <cdr:to>
      <cdr:x>0.271</cdr:x>
      <cdr:y>0.9065</cdr:y>
    </cdr:to>
    <cdr:sp>
      <cdr:nvSpPr>
        <cdr:cNvPr id="3" name="Rectangle 5"/>
        <cdr:cNvSpPr>
          <a:spLocks/>
        </cdr:cNvSpPr>
      </cdr:nvSpPr>
      <cdr:spPr>
        <a:xfrm>
          <a:off x="3200400" y="4781550"/>
          <a:ext cx="790575" cy="609600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CD-3</a:t>
          </a:r>
        </a:p>
      </cdr:txBody>
    </cdr:sp>
  </cdr:relSizeAnchor>
  <cdr:relSizeAnchor xmlns:cdr="http://schemas.openxmlformats.org/drawingml/2006/chartDrawing">
    <cdr:from>
      <cdr:x>0.46025</cdr:x>
      <cdr:y>0.79175</cdr:y>
    </cdr:from>
    <cdr:to>
      <cdr:x>0.5615</cdr:x>
      <cdr:y>0.908</cdr:y>
    </cdr:to>
    <cdr:sp>
      <cdr:nvSpPr>
        <cdr:cNvPr id="4" name="Rectangle 6"/>
        <cdr:cNvSpPr>
          <a:spLocks/>
        </cdr:cNvSpPr>
      </cdr:nvSpPr>
      <cdr:spPr>
        <a:xfrm>
          <a:off x="6781800" y="4705350"/>
          <a:ext cx="1495425" cy="695325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Directed Rebaseline</a:t>
          </a:r>
        </a:p>
      </cdr:txBody>
    </cdr:sp>
  </cdr:relSizeAnchor>
  <cdr:relSizeAnchor xmlns:cdr="http://schemas.openxmlformats.org/drawingml/2006/chartDrawing">
    <cdr:from>
      <cdr:x>0.0485</cdr:x>
      <cdr:y>0.043</cdr:y>
    </cdr:from>
    <cdr:to>
      <cdr:x>0.0485</cdr:x>
      <cdr:y>0.88725</cdr:y>
    </cdr:to>
    <cdr:sp>
      <cdr:nvSpPr>
        <cdr:cNvPr id="5" name="Line 8"/>
        <cdr:cNvSpPr>
          <a:spLocks/>
        </cdr:cNvSpPr>
      </cdr:nvSpPr>
      <cdr:spPr>
        <a:xfrm flipV="1">
          <a:off x="714375" y="247650"/>
          <a:ext cx="0" cy="50292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0.03825</cdr:x>
      <cdr:y>0.80025</cdr:y>
    </cdr:from>
    <cdr:to>
      <cdr:x>0.09175</cdr:x>
      <cdr:y>0.90175</cdr:y>
    </cdr:to>
    <cdr:sp>
      <cdr:nvSpPr>
        <cdr:cNvPr id="6" name="Rectangle 7"/>
        <cdr:cNvSpPr>
          <a:spLocks/>
        </cdr:cNvSpPr>
      </cdr:nvSpPr>
      <cdr:spPr>
        <a:xfrm>
          <a:off x="561975" y="4762500"/>
          <a:ext cx="790575" cy="600075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CD-2</a:t>
          </a:r>
        </a:p>
      </cdr:txBody>
    </cdr:sp>
  </cdr:relSizeAnchor>
  <cdr:relSizeAnchor xmlns:cdr="http://schemas.openxmlformats.org/drawingml/2006/chartDrawing">
    <cdr:from>
      <cdr:x>0.8535</cdr:x>
      <cdr:y>0.043</cdr:y>
    </cdr:from>
    <cdr:to>
      <cdr:x>0.8535</cdr:x>
      <cdr:y>0.9025</cdr:y>
    </cdr:to>
    <cdr:sp>
      <cdr:nvSpPr>
        <cdr:cNvPr id="7" name="Line 9"/>
        <cdr:cNvSpPr>
          <a:spLocks/>
        </cdr:cNvSpPr>
      </cdr:nvSpPr>
      <cdr:spPr>
        <a:xfrm flipH="1" flipV="1">
          <a:off x="12592050" y="247650"/>
          <a:ext cx="0" cy="51149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0.75575</cdr:x>
      <cdr:y>0.7875</cdr:y>
    </cdr:from>
    <cdr:to>
      <cdr:x>0.85275</cdr:x>
      <cdr:y>0.90175</cdr:y>
    </cdr:to>
    <cdr:sp>
      <cdr:nvSpPr>
        <cdr:cNvPr id="8" name="TextBox 10"/>
        <cdr:cNvSpPr txBox="1">
          <a:spLocks noChangeArrowheads="1"/>
        </cdr:cNvSpPr>
      </cdr:nvSpPr>
      <cdr:spPr>
        <a:xfrm>
          <a:off x="11144250" y="4686300"/>
          <a:ext cx="1428750" cy="676275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ECP-43
MVWF contract</a:t>
          </a:r>
        </a:p>
      </cdr:txBody>
    </cdr:sp>
  </cdr:relSizeAnchor>
  <cdr:relSizeAnchor xmlns:cdr="http://schemas.openxmlformats.org/drawingml/2006/chartDrawing">
    <cdr:from>
      <cdr:x>0.884</cdr:x>
      <cdr:y>0.043</cdr:y>
    </cdr:from>
    <cdr:to>
      <cdr:x>0.885</cdr:x>
      <cdr:y>0.9045</cdr:y>
    </cdr:to>
    <cdr:sp>
      <cdr:nvSpPr>
        <cdr:cNvPr id="9" name="Line 11"/>
        <cdr:cNvSpPr>
          <a:spLocks/>
        </cdr:cNvSpPr>
      </cdr:nvSpPr>
      <cdr:spPr>
        <a:xfrm flipH="1" flipV="1">
          <a:off x="13039725" y="247650"/>
          <a:ext cx="19050" cy="512445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0.884</cdr:x>
      <cdr:y>0.79175</cdr:y>
    </cdr:from>
    <cdr:to>
      <cdr:x>0.9615</cdr:x>
      <cdr:y>0.89925</cdr:y>
    </cdr:to>
    <cdr:sp>
      <cdr:nvSpPr>
        <cdr:cNvPr id="10" name="TextBox 12"/>
        <cdr:cNvSpPr txBox="1">
          <a:spLocks noChangeArrowheads="1"/>
        </cdr:cNvSpPr>
      </cdr:nvSpPr>
      <cdr:spPr>
        <a:xfrm>
          <a:off x="13039725" y="4705350"/>
          <a:ext cx="1143000" cy="638175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ECP-44
</a:t>
          </a:r>
        </a:p>
      </cdr:txBody>
    </cdr:sp>
  </cdr:relSizeAnchor>
  <cdr:relSizeAnchor xmlns:cdr="http://schemas.openxmlformats.org/drawingml/2006/chartDrawing">
    <cdr:from>
      <cdr:x>0.0425</cdr:x>
      <cdr:y>0.168</cdr:y>
    </cdr:from>
    <cdr:to>
      <cdr:x>0.884</cdr:x>
      <cdr:y>0.3955</cdr:y>
    </cdr:to>
    <cdr:sp>
      <cdr:nvSpPr>
        <cdr:cNvPr id="11" name="Rectangle 14"/>
        <cdr:cNvSpPr>
          <a:spLocks/>
        </cdr:cNvSpPr>
      </cdr:nvSpPr>
      <cdr:spPr>
        <a:xfrm>
          <a:off x="619125" y="1000125"/>
          <a:ext cx="12411075" cy="1352550"/>
        </a:xfrm>
        <a:prstGeom prst="rect">
          <a:avLst/>
        </a:prstGeom>
        <a:solidFill>
          <a:srgbClr val="CCFFCC">
            <a:alpha val="38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0.15825</cdr:y>
    </cdr:from>
    <cdr:to>
      <cdr:x>0.3545</cdr:x>
      <cdr:y>0.33</cdr:y>
    </cdr:to>
    <cdr:sp>
      <cdr:nvSpPr>
        <cdr:cNvPr id="1" name="Line 1"/>
        <cdr:cNvSpPr>
          <a:spLocks/>
        </cdr:cNvSpPr>
      </cdr:nvSpPr>
      <cdr:spPr>
        <a:xfrm flipV="1">
          <a:off x="1571625" y="933450"/>
          <a:ext cx="1504950" cy="101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</cdr:x>
      <cdr:y>0.217</cdr:y>
    </cdr:from>
    <cdr:to>
      <cdr:x>0.3555</cdr:x>
      <cdr:y>0.2905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1285875"/>
          <a:ext cx="1371600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correct for "scope contingency"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0.2215</cdr:y>
    </cdr:from>
    <cdr:to>
      <cdr:x>0.98375</cdr:x>
      <cdr:y>0.595</cdr:y>
    </cdr:to>
    <cdr:sp>
      <cdr:nvSpPr>
        <cdr:cNvPr id="1" name="Line 1"/>
        <cdr:cNvSpPr>
          <a:spLocks/>
        </cdr:cNvSpPr>
      </cdr:nvSpPr>
      <cdr:spPr>
        <a:xfrm>
          <a:off x="771525" y="1495425"/>
          <a:ext cx="162401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0.1925</cdr:y>
    </cdr:from>
    <cdr:to>
      <cdr:x>0.88075</cdr:x>
      <cdr:y>0.37425</cdr:y>
    </cdr:to>
    <cdr:sp>
      <cdr:nvSpPr>
        <cdr:cNvPr id="1" name="Rectangle 11"/>
        <cdr:cNvSpPr>
          <a:spLocks/>
        </cdr:cNvSpPr>
      </cdr:nvSpPr>
      <cdr:spPr>
        <a:xfrm>
          <a:off x="1038225" y="1133475"/>
          <a:ext cx="11868150" cy="1076325"/>
        </a:xfrm>
        <a:prstGeom prst="rect">
          <a:avLst/>
        </a:prstGeom>
        <a:solidFill>
          <a:srgbClr val="CCFFCC">
            <a:alpha val="38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98</xdr:row>
      <xdr:rowOff>38100</xdr:rowOff>
    </xdr:from>
    <xdr:to>
      <xdr:col>21</xdr:col>
      <xdr:colOff>371475</xdr:colOff>
      <xdr:row>129</xdr:row>
      <xdr:rowOff>85725</xdr:rowOff>
    </xdr:to>
    <xdr:graphicFrame>
      <xdr:nvGraphicFramePr>
        <xdr:cNvPr id="1" name="Chart 1"/>
        <xdr:cNvGraphicFramePr/>
      </xdr:nvGraphicFramePr>
      <xdr:xfrm>
        <a:off x="809625" y="13677900"/>
        <a:ext cx="147542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333375</xdr:colOff>
      <xdr:row>70</xdr:row>
      <xdr:rowOff>47625</xdr:rowOff>
    </xdr:from>
    <xdr:to>
      <xdr:col>60</xdr:col>
      <xdr:colOff>9525</xdr:colOff>
      <xdr:row>105</xdr:row>
      <xdr:rowOff>161925</xdr:rowOff>
    </xdr:to>
    <xdr:graphicFrame>
      <xdr:nvGraphicFramePr>
        <xdr:cNvPr id="2" name="Chart 3"/>
        <xdr:cNvGraphicFramePr/>
      </xdr:nvGraphicFramePr>
      <xdr:xfrm>
        <a:off x="18192750" y="8353425"/>
        <a:ext cx="17297400" cy="678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74</xdr:row>
      <xdr:rowOff>66675</xdr:rowOff>
    </xdr:from>
    <xdr:to>
      <xdr:col>15</xdr:col>
      <xdr:colOff>9525</xdr:colOff>
      <xdr:row>97</xdr:row>
      <xdr:rowOff>161925</xdr:rowOff>
    </xdr:to>
    <xdr:graphicFrame>
      <xdr:nvGraphicFramePr>
        <xdr:cNvPr id="3" name="Chart 4"/>
        <xdr:cNvGraphicFramePr/>
      </xdr:nvGraphicFramePr>
      <xdr:xfrm>
        <a:off x="504825" y="9134475"/>
        <a:ext cx="1035367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352425</xdr:colOff>
      <xdr:row>130</xdr:row>
      <xdr:rowOff>152400</xdr:rowOff>
    </xdr:from>
    <xdr:to>
      <xdr:col>21</xdr:col>
      <xdr:colOff>314325</xdr:colOff>
      <xdr:row>161</xdr:row>
      <xdr:rowOff>180975</xdr:rowOff>
    </xdr:to>
    <xdr:graphicFrame>
      <xdr:nvGraphicFramePr>
        <xdr:cNvPr id="4" name="Chart 5"/>
        <xdr:cNvGraphicFramePr/>
      </xdr:nvGraphicFramePr>
      <xdr:xfrm>
        <a:off x="847725" y="19888200"/>
        <a:ext cx="14658975" cy="593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70</xdr:row>
      <xdr:rowOff>123825</xdr:rowOff>
    </xdr:from>
    <xdr:to>
      <xdr:col>15</xdr:col>
      <xdr:colOff>447675</xdr:colOff>
      <xdr:row>94</xdr:row>
      <xdr:rowOff>38100</xdr:rowOff>
    </xdr:to>
    <xdr:graphicFrame>
      <xdr:nvGraphicFramePr>
        <xdr:cNvPr id="5" name="Chart 8"/>
        <xdr:cNvGraphicFramePr/>
      </xdr:nvGraphicFramePr>
      <xdr:xfrm>
        <a:off x="9525" y="8429625"/>
        <a:ext cx="11287125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94"/>
  <sheetViews>
    <sheetView tabSelected="1" workbookViewId="0" topLeftCell="A1">
      <pane ySplit="1965" topLeftCell="BM1" activePane="bottomLeft" state="split"/>
      <selection pane="topLeft" activeCell="M1" sqref="M1:M16384"/>
      <selection pane="bottomLeft" activeCell="O32" sqref="O32"/>
    </sheetView>
  </sheetViews>
  <sheetFormatPr defaultColWidth="9.140625" defaultRowHeight="15" customHeight="1"/>
  <cols>
    <col min="1" max="1" width="7.421875" style="2" customWidth="1"/>
    <col min="2" max="4" width="11.7109375" style="2" customWidth="1"/>
    <col min="5" max="7" width="7.7109375" style="2" customWidth="1"/>
    <col min="8" max="8" width="8.28125" style="2" customWidth="1"/>
    <col min="9" max="9" width="9.00390625" style="2" customWidth="1"/>
    <col min="10" max="10" width="10.421875" style="41" customWidth="1"/>
    <col min="11" max="11" width="22.421875" style="2" bestFit="1" customWidth="1"/>
    <col min="12" max="12" width="11.7109375" style="2" customWidth="1"/>
    <col min="13" max="13" width="11.7109375" style="41" customWidth="1"/>
    <col min="14" max="18" width="11.7109375" style="2" customWidth="1"/>
    <col min="19" max="19" width="14.00390625" style="2" customWidth="1"/>
    <col min="20" max="58" width="8.00390625" style="2" customWidth="1"/>
    <col min="59" max="88" width="4.140625" style="2" customWidth="1"/>
    <col min="89" max="104" width="3.421875" style="2" customWidth="1"/>
    <col min="105" max="16384" width="11.7109375" style="2" customWidth="1"/>
  </cols>
  <sheetData>
    <row r="1" spans="1:19" ht="15" customHeight="1">
      <c r="A1" s="1"/>
      <c r="B1" s="1"/>
      <c r="C1" s="1"/>
      <c r="D1" s="1"/>
      <c r="E1" s="1"/>
      <c r="F1" s="1"/>
      <c r="G1" s="1"/>
      <c r="H1" s="1"/>
      <c r="I1" s="7" t="s">
        <v>8</v>
      </c>
      <c r="J1" s="38"/>
      <c r="K1" s="1"/>
      <c r="L1" s="1"/>
      <c r="M1" s="38"/>
      <c r="N1" s="1"/>
      <c r="O1" s="1"/>
      <c r="P1" s="1"/>
      <c r="Q1" s="1"/>
      <c r="R1" s="1"/>
      <c r="S1" s="1"/>
    </row>
    <row r="2" spans="1:19" s="10" customFormat="1" ht="59.25" customHeight="1">
      <c r="A2" s="8" t="s">
        <v>9</v>
      </c>
      <c r="B2" s="8" t="s">
        <v>6</v>
      </c>
      <c r="C2" s="8" t="s">
        <v>12</v>
      </c>
      <c r="D2" s="8" t="s">
        <v>0</v>
      </c>
      <c r="E2" s="8" t="s">
        <v>1</v>
      </c>
      <c r="F2" s="8" t="s">
        <v>14</v>
      </c>
      <c r="G2" s="8" t="s">
        <v>13</v>
      </c>
      <c r="H2" s="8" t="s">
        <v>2</v>
      </c>
      <c r="I2" s="9" t="s">
        <v>7</v>
      </c>
      <c r="J2" s="39" t="s">
        <v>3</v>
      </c>
      <c r="K2" s="9" t="s">
        <v>4</v>
      </c>
      <c r="L2" s="9" t="s">
        <v>10</v>
      </c>
      <c r="M2" s="39" t="s">
        <v>11</v>
      </c>
      <c r="N2" s="9" t="s">
        <v>11</v>
      </c>
      <c r="O2" s="8"/>
      <c r="P2" s="8" t="s">
        <v>15</v>
      </c>
      <c r="Q2" s="8" t="s">
        <v>16</v>
      </c>
      <c r="R2" s="8" t="s">
        <v>17</v>
      </c>
      <c r="S2" s="8"/>
    </row>
    <row r="3" spans="1:19" s="10" customFormat="1" ht="11.25" customHeight="1">
      <c r="A3" s="8"/>
      <c r="B3" s="8"/>
      <c r="C3" s="8"/>
      <c r="D3" s="8"/>
      <c r="E3" s="8"/>
      <c r="F3" s="8"/>
      <c r="G3" s="8"/>
      <c r="H3" s="8"/>
      <c r="I3" s="9"/>
      <c r="J3" s="39"/>
      <c r="K3" s="9"/>
      <c r="L3" s="9"/>
      <c r="M3" s="39"/>
      <c r="N3" s="9"/>
      <c r="O3" s="8"/>
      <c r="P3" s="8"/>
      <c r="Q3" s="8"/>
      <c r="R3" s="8"/>
      <c r="S3" s="8"/>
    </row>
    <row r="4" spans="1:19" s="10" customFormat="1" ht="11.25" customHeight="1" hidden="1">
      <c r="A4" s="8"/>
      <c r="B4" s="11">
        <v>40025</v>
      </c>
      <c r="C4" s="8"/>
      <c r="D4" s="8"/>
      <c r="E4" s="8"/>
      <c r="F4" s="8"/>
      <c r="G4" s="8"/>
      <c r="H4" s="8"/>
      <c r="I4" s="9"/>
      <c r="J4" s="39"/>
      <c r="K4" s="9"/>
      <c r="L4" s="9"/>
      <c r="M4" s="39"/>
      <c r="N4" s="9"/>
      <c r="O4" s="8"/>
      <c r="P4" s="8"/>
      <c r="Q4" s="8"/>
      <c r="R4" s="8"/>
      <c r="S4" s="8"/>
    </row>
    <row r="5" spans="1:19" s="10" customFormat="1" ht="11.25" customHeight="1" hidden="1">
      <c r="A5" s="8"/>
      <c r="B5" s="11">
        <v>39994</v>
      </c>
      <c r="C5" s="8"/>
      <c r="D5" s="8"/>
      <c r="E5" s="8"/>
      <c r="F5" s="8"/>
      <c r="G5" s="8"/>
      <c r="H5" s="8"/>
      <c r="I5" s="9"/>
      <c r="J5" s="39"/>
      <c r="K5" s="9"/>
      <c r="L5" s="9"/>
      <c r="M5" s="39"/>
      <c r="N5" s="9"/>
      <c r="O5" s="8"/>
      <c r="P5" s="8"/>
      <c r="Q5" s="8"/>
      <c r="R5" s="8"/>
      <c r="S5" s="8"/>
    </row>
    <row r="6" spans="1:19" s="10" customFormat="1" ht="11.25" customHeight="1" hidden="1">
      <c r="A6" s="8"/>
      <c r="B6" s="11">
        <v>39964</v>
      </c>
      <c r="C6" s="8"/>
      <c r="D6" s="8"/>
      <c r="E6" s="8"/>
      <c r="F6" s="8"/>
      <c r="G6" s="8"/>
      <c r="H6" s="8"/>
      <c r="I6" s="9"/>
      <c r="J6" s="39"/>
      <c r="K6" s="9"/>
      <c r="L6" s="9"/>
      <c r="M6" s="39"/>
      <c r="N6" s="9"/>
      <c r="O6" s="8"/>
      <c r="P6" s="8"/>
      <c r="Q6" s="8"/>
      <c r="R6" s="8"/>
      <c r="S6" s="8"/>
    </row>
    <row r="7" spans="1:19" s="10" customFormat="1" ht="11.25" customHeight="1" hidden="1">
      <c r="A7" s="8"/>
      <c r="B7" s="11">
        <v>39933</v>
      </c>
      <c r="C7" s="8"/>
      <c r="D7" s="8"/>
      <c r="E7" s="8"/>
      <c r="F7" s="8"/>
      <c r="G7" s="8"/>
      <c r="H7" s="8"/>
      <c r="I7" s="9"/>
      <c r="J7" s="39"/>
      <c r="K7" s="9"/>
      <c r="L7" s="9"/>
      <c r="M7" s="39"/>
      <c r="N7" s="9"/>
      <c r="O7" s="8"/>
      <c r="P7" s="8"/>
      <c r="Q7" s="8"/>
      <c r="R7" s="8"/>
      <c r="S7" s="8"/>
    </row>
    <row r="8" spans="1:19" s="10" customFormat="1" ht="11.25" customHeight="1" hidden="1">
      <c r="A8" s="8"/>
      <c r="B8" s="11">
        <v>39903</v>
      </c>
      <c r="C8" s="8"/>
      <c r="D8" s="8"/>
      <c r="E8" s="8"/>
      <c r="F8" s="8"/>
      <c r="G8" s="8"/>
      <c r="H8" s="8"/>
      <c r="I8" s="9"/>
      <c r="J8" s="39"/>
      <c r="K8" s="9"/>
      <c r="L8" s="9"/>
      <c r="M8" s="39"/>
      <c r="N8" s="9"/>
      <c r="O8" s="8"/>
      <c r="P8" s="8"/>
      <c r="Q8" s="8"/>
      <c r="R8" s="8"/>
      <c r="S8" s="8"/>
    </row>
    <row r="9" spans="1:19" s="10" customFormat="1" ht="11.25" customHeight="1" hidden="1">
      <c r="A9" s="8"/>
      <c r="B9" s="11">
        <v>39872</v>
      </c>
      <c r="C9" s="8"/>
      <c r="D9" s="8"/>
      <c r="E9" s="8"/>
      <c r="F9" s="8"/>
      <c r="G9" s="8"/>
      <c r="H9" s="8"/>
      <c r="I9" s="9"/>
      <c r="J9" s="39"/>
      <c r="K9" s="9"/>
      <c r="L9" s="9"/>
      <c r="M9" s="39"/>
      <c r="N9" s="9"/>
      <c r="O9" s="8"/>
      <c r="P9" s="8"/>
      <c r="Q9" s="8"/>
      <c r="R9" s="8"/>
      <c r="S9" s="8"/>
    </row>
    <row r="10" spans="1:19" s="10" customFormat="1" ht="11.25" customHeight="1" hidden="1">
      <c r="A10" s="8"/>
      <c r="B10" s="11">
        <v>39844</v>
      </c>
      <c r="C10" s="8"/>
      <c r="D10" s="8"/>
      <c r="E10" s="8"/>
      <c r="F10" s="8"/>
      <c r="G10" s="8"/>
      <c r="H10" s="8"/>
      <c r="I10" s="9"/>
      <c r="J10" s="39"/>
      <c r="K10" s="9"/>
      <c r="L10" s="9"/>
      <c r="M10" s="39"/>
      <c r="N10" s="9"/>
      <c r="O10" s="8"/>
      <c r="P10" s="8"/>
      <c r="Q10" s="8"/>
      <c r="R10" s="8"/>
      <c r="S10" s="8"/>
    </row>
    <row r="11" spans="1:19" s="10" customFormat="1" ht="11.25" customHeight="1" hidden="1">
      <c r="A11" s="8"/>
      <c r="B11" s="11">
        <v>39813</v>
      </c>
      <c r="C11" s="8"/>
      <c r="D11" s="8"/>
      <c r="E11" s="8"/>
      <c r="F11" s="8"/>
      <c r="G11" s="8"/>
      <c r="H11" s="8"/>
      <c r="I11" s="9"/>
      <c r="J11" s="39"/>
      <c r="K11" s="9"/>
      <c r="L11" s="9"/>
      <c r="M11" s="39"/>
      <c r="N11" s="9"/>
      <c r="O11" s="8"/>
      <c r="P11" s="8"/>
      <c r="Q11" s="8"/>
      <c r="R11" s="8"/>
      <c r="S11" s="8"/>
    </row>
    <row r="12" spans="1:19" s="10" customFormat="1" ht="11.25" customHeight="1" hidden="1">
      <c r="A12" s="8"/>
      <c r="B12" s="11">
        <v>39782</v>
      </c>
      <c r="C12" s="8"/>
      <c r="D12" s="8"/>
      <c r="E12" s="8"/>
      <c r="F12" s="8"/>
      <c r="G12" s="8"/>
      <c r="H12" s="8"/>
      <c r="I12" s="9"/>
      <c r="J12" s="39"/>
      <c r="K12" s="9"/>
      <c r="L12" s="9"/>
      <c r="M12" s="39"/>
      <c r="N12" s="9"/>
      <c r="O12" s="8"/>
      <c r="P12" s="8"/>
      <c r="Q12" s="8"/>
      <c r="R12" s="8"/>
      <c r="S12" s="8"/>
    </row>
    <row r="13" spans="1:19" s="10" customFormat="1" ht="11.25" customHeight="1" hidden="1">
      <c r="A13" s="8"/>
      <c r="B13" s="11">
        <v>39752</v>
      </c>
      <c r="C13" s="8"/>
      <c r="D13" s="8"/>
      <c r="E13" s="8"/>
      <c r="F13" s="8"/>
      <c r="G13" s="8"/>
      <c r="H13" s="8"/>
      <c r="I13" s="9"/>
      <c r="J13" s="39"/>
      <c r="K13" s="9"/>
      <c r="L13" s="9"/>
      <c r="M13" s="39"/>
      <c r="N13" s="9"/>
      <c r="O13" s="8"/>
      <c r="P13" s="8"/>
      <c r="Q13" s="8"/>
      <c r="R13" s="8"/>
      <c r="S13" s="8"/>
    </row>
    <row r="14" spans="1:19" s="10" customFormat="1" ht="11.25" customHeight="1" hidden="1">
      <c r="A14" s="8"/>
      <c r="B14" s="11">
        <v>39721</v>
      </c>
      <c r="C14" s="8"/>
      <c r="D14" s="8"/>
      <c r="E14" s="8"/>
      <c r="F14" s="8"/>
      <c r="G14" s="8"/>
      <c r="H14" s="8"/>
      <c r="I14" s="9"/>
      <c r="J14" s="39"/>
      <c r="K14" s="9"/>
      <c r="L14" s="9"/>
      <c r="M14" s="39"/>
      <c r="N14" s="9"/>
      <c r="O14" s="8"/>
      <c r="P14" s="8"/>
      <c r="Q14" s="8"/>
      <c r="R14" s="8"/>
      <c r="S14" s="8"/>
    </row>
    <row r="15" spans="1:19" s="10" customFormat="1" ht="11.25" customHeight="1" hidden="1">
      <c r="A15" s="8"/>
      <c r="B15" s="11">
        <v>39691</v>
      </c>
      <c r="C15" s="8"/>
      <c r="D15" s="8"/>
      <c r="E15" s="8"/>
      <c r="F15" s="8"/>
      <c r="G15" s="8"/>
      <c r="H15" s="8"/>
      <c r="I15" s="9"/>
      <c r="J15" s="39"/>
      <c r="K15" s="9"/>
      <c r="L15" s="9"/>
      <c r="M15" s="39"/>
      <c r="N15" s="9"/>
      <c r="O15" s="8"/>
      <c r="P15" s="8"/>
      <c r="Q15" s="8"/>
      <c r="R15" s="8"/>
      <c r="S15" s="8"/>
    </row>
    <row r="16" spans="1:19" s="10" customFormat="1" ht="11.25" customHeight="1" hidden="1">
      <c r="A16" s="8"/>
      <c r="B16" s="11">
        <v>39660</v>
      </c>
      <c r="C16" s="8"/>
      <c r="D16" s="8"/>
      <c r="E16" s="8"/>
      <c r="F16" s="8"/>
      <c r="G16" s="8"/>
      <c r="H16" s="8"/>
      <c r="I16" s="9"/>
      <c r="J16" s="39"/>
      <c r="K16" s="9"/>
      <c r="L16" s="9"/>
      <c r="M16" s="39"/>
      <c r="N16" s="9"/>
      <c r="O16" s="8"/>
      <c r="P16" s="8"/>
      <c r="Q16" s="8"/>
      <c r="R16" s="8"/>
      <c r="S16" s="8"/>
    </row>
    <row r="17" spans="1:19" s="10" customFormat="1" ht="11.25" customHeight="1" hidden="1">
      <c r="A17" s="8"/>
      <c r="B17" s="11">
        <v>39629</v>
      </c>
      <c r="C17" s="8"/>
      <c r="D17" s="8"/>
      <c r="E17" s="8"/>
      <c r="F17" s="8"/>
      <c r="G17" s="8"/>
      <c r="H17" s="8"/>
      <c r="I17" s="9"/>
      <c r="J17" s="39"/>
      <c r="K17" s="9"/>
      <c r="L17" s="9"/>
      <c r="M17" s="39"/>
      <c r="N17" s="9"/>
      <c r="O17" s="8"/>
      <c r="P17" s="8"/>
      <c r="Q17" s="8"/>
      <c r="R17" s="8"/>
      <c r="S17" s="8"/>
    </row>
    <row r="18" spans="1:19" s="10" customFormat="1" ht="11.25" customHeight="1" hidden="1">
      <c r="A18" s="8"/>
      <c r="B18" s="11">
        <v>39599</v>
      </c>
      <c r="C18" s="8"/>
      <c r="D18" s="8"/>
      <c r="E18" s="8"/>
      <c r="F18" s="8"/>
      <c r="G18" s="8"/>
      <c r="H18" s="8"/>
      <c r="I18" s="9"/>
      <c r="J18" s="39"/>
      <c r="K18" s="9"/>
      <c r="L18" s="9"/>
      <c r="M18" s="39"/>
      <c r="N18" s="9"/>
      <c r="O18" s="8"/>
      <c r="P18" s="8"/>
      <c r="Q18" s="8"/>
      <c r="R18" s="8"/>
      <c r="S18" s="8"/>
    </row>
    <row r="19" spans="1:19" s="10" customFormat="1" ht="11.25" customHeight="1" hidden="1">
      <c r="A19" s="8"/>
      <c r="B19" s="11">
        <v>39568</v>
      </c>
      <c r="C19" s="8"/>
      <c r="D19" s="8"/>
      <c r="E19" s="8"/>
      <c r="F19" s="8"/>
      <c r="G19" s="8"/>
      <c r="H19" s="8"/>
      <c r="I19" s="9"/>
      <c r="J19" s="39"/>
      <c r="K19" s="9"/>
      <c r="L19" s="9"/>
      <c r="M19" s="39"/>
      <c r="N19" s="9"/>
      <c r="O19" s="8"/>
      <c r="P19" s="8"/>
      <c r="Q19" s="8"/>
      <c r="R19" s="8"/>
      <c r="S19" s="8"/>
    </row>
    <row r="20" spans="1:19" s="10" customFormat="1" ht="11.25" customHeight="1" hidden="1">
      <c r="A20" s="8"/>
      <c r="B20" s="11">
        <v>39538</v>
      </c>
      <c r="C20" s="8"/>
      <c r="D20" s="8"/>
      <c r="E20" s="8"/>
      <c r="F20" s="8"/>
      <c r="G20" s="8"/>
      <c r="H20" s="8"/>
      <c r="I20" s="9"/>
      <c r="J20" s="39"/>
      <c r="K20" s="9"/>
      <c r="L20" s="9"/>
      <c r="M20" s="39"/>
      <c r="N20" s="9"/>
      <c r="O20" s="8"/>
      <c r="P20" s="8"/>
      <c r="Q20" s="8"/>
      <c r="R20" s="8"/>
      <c r="S20" s="8"/>
    </row>
    <row r="21" spans="1:19" s="10" customFormat="1" ht="11.25" customHeight="1" hidden="1">
      <c r="A21" s="8"/>
      <c r="B21" s="11">
        <v>39507</v>
      </c>
      <c r="C21" s="8"/>
      <c r="D21" s="8"/>
      <c r="E21" s="8"/>
      <c r="F21" s="8"/>
      <c r="G21" s="8"/>
      <c r="H21" s="8"/>
      <c r="I21" s="9"/>
      <c r="J21" s="39"/>
      <c r="K21" s="9"/>
      <c r="L21" s="9"/>
      <c r="M21" s="39"/>
      <c r="N21" s="9"/>
      <c r="O21" s="8"/>
      <c r="P21" s="8"/>
      <c r="Q21" s="8"/>
      <c r="R21" s="8"/>
      <c r="S21" s="8"/>
    </row>
    <row r="22" spans="1:19" s="10" customFormat="1" ht="11.25" customHeight="1" hidden="1">
      <c r="A22" s="8"/>
      <c r="B22" s="11">
        <v>39478</v>
      </c>
      <c r="C22" s="8"/>
      <c r="D22" s="8"/>
      <c r="E22" s="8"/>
      <c r="F22" s="8"/>
      <c r="G22" s="8"/>
      <c r="H22" s="8"/>
      <c r="I22" s="9"/>
      <c r="J22" s="39"/>
      <c r="K22" s="9"/>
      <c r="L22" s="9"/>
      <c r="M22" s="39"/>
      <c r="N22" s="9"/>
      <c r="O22" s="8"/>
      <c r="P22" s="8"/>
      <c r="Q22" s="8"/>
      <c r="R22" s="8"/>
      <c r="S22" s="8"/>
    </row>
    <row r="23" spans="1:19" s="10" customFormat="1" ht="11.25" customHeight="1" hidden="1">
      <c r="A23" s="8"/>
      <c r="B23" s="11">
        <v>39447</v>
      </c>
      <c r="C23" s="8"/>
      <c r="D23" s="8"/>
      <c r="E23" s="8"/>
      <c r="F23" s="8"/>
      <c r="G23" s="8"/>
      <c r="H23" s="8"/>
      <c r="I23" s="9"/>
      <c r="J23" s="39"/>
      <c r="K23" s="9"/>
      <c r="L23" s="9"/>
      <c r="M23" s="39"/>
      <c r="N23" s="9"/>
      <c r="O23" s="8"/>
      <c r="P23" s="8"/>
      <c r="Q23" s="8"/>
      <c r="R23" s="8"/>
      <c r="S23" s="8"/>
    </row>
    <row r="24" spans="1:19" s="10" customFormat="1" ht="11.25" customHeight="1" hidden="1">
      <c r="A24" s="8"/>
      <c r="B24" s="11">
        <v>39416</v>
      </c>
      <c r="C24" s="8"/>
      <c r="D24" s="8"/>
      <c r="E24" s="8"/>
      <c r="F24" s="8"/>
      <c r="G24" s="8"/>
      <c r="H24" s="8"/>
      <c r="I24" s="9"/>
      <c r="J24" s="39"/>
      <c r="K24" s="9"/>
      <c r="L24" s="9"/>
      <c r="M24" s="39"/>
      <c r="N24" s="9"/>
      <c r="O24" s="8"/>
      <c r="P24" s="8"/>
      <c r="Q24" s="8"/>
      <c r="R24" s="8"/>
      <c r="S24" s="8"/>
    </row>
    <row r="25" spans="1:19" s="10" customFormat="1" ht="11.25" customHeight="1" hidden="1">
      <c r="A25" s="8"/>
      <c r="B25" s="11">
        <v>39386</v>
      </c>
      <c r="C25" s="8"/>
      <c r="D25" s="8"/>
      <c r="E25" s="8"/>
      <c r="F25" s="8"/>
      <c r="G25" s="8"/>
      <c r="H25" s="8"/>
      <c r="I25" s="9"/>
      <c r="J25" s="39"/>
      <c r="K25" s="9"/>
      <c r="L25" s="9"/>
      <c r="M25" s="39"/>
      <c r="N25" s="9"/>
      <c r="O25" s="8"/>
      <c r="P25" s="8"/>
      <c r="Q25" s="8"/>
      <c r="R25" s="8"/>
      <c r="S25" s="8"/>
    </row>
    <row r="26" spans="1:19" s="10" customFormat="1" ht="11.25" customHeight="1" hidden="1">
      <c r="A26" s="8"/>
      <c r="B26" s="11">
        <v>39355</v>
      </c>
      <c r="C26" s="8"/>
      <c r="D26" s="8"/>
      <c r="E26" s="8"/>
      <c r="F26" s="8"/>
      <c r="G26" s="8"/>
      <c r="H26" s="8"/>
      <c r="I26" s="9"/>
      <c r="J26" s="39"/>
      <c r="K26" s="9"/>
      <c r="L26" s="9"/>
      <c r="M26" s="39"/>
      <c r="N26" s="9"/>
      <c r="O26" s="8"/>
      <c r="P26" s="8"/>
      <c r="Q26" s="8"/>
      <c r="R26" s="8"/>
      <c r="S26" s="8"/>
    </row>
    <row r="27" spans="1:19" s="10" customFormat="1" ht="11.25" customHeight="1" hidden="1">
      <c r="A27" s="18"/>
      <c r="B27" s="19">
        <v>39325</v>
      </c>
      <c r="C27" s="18"/>
      <c r="D27" s="18"/>
      <c r="E27" s="18"/>
      <c r="F27" s="18"/>
      <c r="G27" s="18"/>
      <c r="H27" s="18"/>
      <c r="I27" s="20"/>
      <c r="J27" s="39"/>
      <c r="K27" s="20"/>
      <c r="L27" s="20"/>
      <c r="M27" s="39"/>
      <c r="N27" s="20"/>
      <c r="O27" s="18"/>
      <c r="P27" s="18"/>
      <c r="Q27" s="18"/>
      <c r="R27" s="18"/>
      <c r="S27" s="8"/>
    </row>
    <row r="28" spans="1:19" s="10" customFormat="1" ht="11.25" customHeight="1" hidden="1">
      <c r="A28" s="18"/>
      <c r="B28" s="19">
        <v>39294</v>
      </c>
      <c r="C28" s="18"/>
      <c r="D28" s="18"/>
      <c r="E28" s="18"/>
      <c r="F28" s="18"/>
      <c r="G28" s="18"/>
      <c r="H28" s="18"/>
      <c r="I28" s="20"/>
      <c r="J28" s="39"/>
      <c r="K28" s="20"/>
      <c r="L28" s="20"/>
      <c r="M28" s="39"/>
      <c r="N28" s="20"/>
      <c r="O28" s="18"/>
      <c r="P28" s="18"/>
      <c r="Q28" s="18"/>
      <c r="R28" s="18"/>
      <c r="S28" s="8"/>
    </row>
    <row r="29" spans="1:19" s="10" customFormat="1" ht="11.25" customHeight="1" hidden="1">
      <c r="A29" s="18"/>
      <c r="B29" s="19">
        <v>39263</v>
      </c>
      <c r="C29" s="18"/>
      <c r="D29" s="18"/>
      <c r="E29" s="18"/>
      <c r="F29" s="18"/>
      <c r="G29" s="18"/>
      <c r="H29" s="18"/>
      <c r="I29" s="20"/>
      <c r="J29" s="39"/>
      <c r="K29" s="20"/>
      <c r="L29" s="20"/>
      <c r="M29" s="39"/>
      <c r="N29" s="20"/>
      <c r="O29" s="18"/>
      <c r="P29" s="18"/>
      <c r="Q29" s="18"/>
      <c r="R29" s="18"/>
      <c r="S29" s="8"/>
    </row>
    <row r="30" spans="1:19" s="10" customFormat="1" ht="11.25" customHeight="1">
      <c r="A30" s="18"/>
      <c r="B30" s="19">
        <v>39233</v>
      </c>
      <c r="C30" s="18"/>
      <c r="D30" s="18"/>
      <c r="E30" s="18"/>
      <c r="F30" s="18"/>
      <c r="G30" s="18"/>
      <c r="H30" s="18"/>
      <c r="I30" s="20"/>
      <c r="J30" s="39"/>
      <c r="K30" s="20"/>
      <c r="L30" s="20"/>
      <c r="M30" s="39"/>
      <c r="N30" s="20"/>
      <c r="O30" s="18"/>
      <c r="P30" s="18"/>
      <c r="Q30" s="18"/>
      <c r="R30" s="18"/>
      <c r="S30" s="8"/>
    </row>
    <row r="31" spans="1:19" s="10" customFormat="1" ht="11.25" customHeight="1">
      <c r="A31" s="18"/>
      <c r="B31" s="19">
        <v>39202</v>
      </c>
      <c r="C31" s="18"/>
      <c r="D31" s="18"/>
      <c r="E31" s="18"/>
      <c r="F31" s="18"/>
      <c r="G31" s="18"/>
      <c r="H31" s="18"/>
      <c r="I31" s="20"/>
      <c r="J31" s="39"/>
      <c r="K31" s="20"/>
      <c r="L31" s="20"/>
      <c r="M31" s="39"/>
      <c r="N31" s="20"/>
      <c r="O31" s="18"/>
      <c r="P31" s="18"/>
      <c r="Q31" s="18"/>
      <c r="R31" s="18"/>
      <c r="S31" s="8"/>
    </row>
    <row r="32" spans="1:19" s="10" customFormat="1" ht="11.25" customHeight="1">
      <c r="A32" s="18"/>
      <c r="B32" s="19">
        <v>39172</v>
      </c>
      <c r="C32" s="23">
        <f aca="true" t="shared" si="0" ref="C32:C38">+D32/(H32-I32)</f>
        <v>0.7358481827549874</v>
      </c>
      <c r="D32" s="18">
        <v>63553</v>
      </c>
      <c r="E32" s="18">
        <f>D32-G32</f>
        <v>-2343</v>
      </c>
      <c r="F32" s="35">
        <f>D32/G32</f>
        <v>0.9644439723200194</v>
      </c>
      <c r="G32" s="18">
        <v>65896</v>
      </c>
      <c r="H32" s="18">
        <v>92400</v>
      </c>
      <c r="I32" s="20">
        <v>6033</v>
      </c>
      <c r="J32" s="40">
        <f aca="true" t="shared" si="1" ref="J32:J40">+H32-I32-D32</f>
        <v>22814</v>
      </c>
      <c r="K32" s="22">
        <f aca="true" t="shared" si="2" ref="K32:K38">+I32/J32</f>
        <v>0.26444288594722537</v>
      </c>
      <c r="L32" s="22">
        <f aca="true" t="shared" si="3" ref="L32:L38">(+I32+E32)/J32</f>
        <v>0.16174278951520996</v>
      </c>
      <c r="M32" s="38">
        <f aca="true" t="shared" si="4" ref="M32:M38">SUM(E32,I32)</f>
        <v>3690</v>
      </c>
      <c r="N32" s="36">
        <f>M32/1000</f>
        <v>3.69</v>
      </c>
      <c r="O32" s="24">
        <f aca="true" t="shared" si="5" ref="O32:O69">+M32/J32</f>
        <v>0.16174278951520996</v>
      </c>
      <c r="P32" s="37">
        <f>J32</f>
        <v>22814</v>
      </c>
      <c r="Q32" s="37">
        <f>I32+J32-P32</f>
        <v>6033</v>
      </c>
      <c r="R32" s="37">
        <f>Q32+E32</f>
        <v>3690</v>
      </c>
      <c r="S32" s="8"/>
    </row>
    <row r="33" spans="1:19" s="10" customFormat="1" ht="11.25" customHeight="1">
      <c r="A33" s="18"/>
      <c r="B33" s="19">
        <v>39141</v>
      </c>
      <c r="C33" s="23">
        <f t="shared" si="0"/>
        <v>0.718063612259312</v>
      </c>
      <c r="D33" s="18">
        <v>62017</v>
      </c>
      <c r="E33" s="18">
        <f>D33-G33</f>
        <v>-2201</v>
      </c>
      <c r="F33" s="35">
        <f aca="true" t="shared" si="6" ref="F33:F69">D33/G33</f>
        <v>0.9657261204023794</v>
      </c>
      <c r="G33" s="18">
        <v>64218</v>
      </c>
      <c r="H33" s="18">
        <v>92400</v>
      </c>
      <c r="I33" s="20">
        <v>6033</v>
      </c>
      <c r="J33" s="40">
        <f t="shared" si="1"/>
        <v>24350</v>
      </c>
      <c r="K33" s="22">
        <f t="shared" si="2"/>
        <v>0.2477618069815195</v>
      </c>
      <c r="L33" s="22">
        <f t="shared" si="3"/>
        <v>0.15737166324435317</v>
      </c>
      <c r="M33" s="38">
        <f t="shared" si="4"/>
        <v>3832</v>
      </c>
      <c r="N33" s="36">
        <f aca="true" t="shared" si="7" ref="N33:N69">M33/1000</f>
        <v>3.832</v>
      </c>
      <c r="O33" s="24">
        <f t="shared" si="5"/>
        <v>0.15737166324435317</v>
      </c>
      <c r="P33" s="24"/>
      <c r="Q33" s="24"/>
      <c r="R33" s="24"/>
      <c r="S33" s="8"/>
    </row>
    <row r="34" spans="1:19" s="10" customFormat="1" ht="11.25" customHeight="1">
      <c r="A34" s="18"/>
      <c r="B34" s="19">
        <v>39113</v>
      </c>
      <c r="C34" s="23">
        <f t="shared" si="0"/>
        <v>0.7053504231940441</v>
      </c>
      <c r="D34" s="18">
        <v>60919</v>
      </c>
      <c r="E34" s="18">
        <f>D34-G34</f>
        <v>-1962</v>
      </c>
      <c r="F34" s="35">
        <f t="shared" si="6"/>
        <v>0.9687982061353986</v>
      </c>
      <c r="G34" s="18">
        <v>62881</v>
      </c>
      <c r="H34" s="18">
        <v>92400</v>
      </c>
      <c r="I34" s="20">
        <v>6033</v>
      </c>
      <c r="J34" s="40">
        <f t="shared" si="1"/>
        <v>25448</v>
      </c>
      <c r="K34" s="22">
        <f t="shared" si="2"/>
        <v>0.23707167557371894</v>
      </c>
      <c r="L34" s="22">
        <f t="shared" si="3"/>
        <v>0.1599732788431311</v>
      </c>
      <c r="M34" s="38">
        <f t="shared" si="4"/>
        <v>4071</v>
      </c>
      <c r="N34" s="36">
        <f t="shared" si="7"/>
        <v>4.071</v>
      </c>
      <c r="O34" s="24">
        <f t="shared" si="5"/>
        <v>0.1599732788431311</v>
      </c>
      <c r="P34" s="24"/>
      <c r="Q34" s="24"/>
      <c r="R34" s="24"/>
      <c r="S34" s="8"/>
    </row>
    <row r="35" spans="1:19" s="10" customFormat="1" ht="11.25" customHeight="1">
      <c r="A35" s="18"/>
      <c r="B35" s="19">
        <v>39082</v>
      </c>
      <c r="C35" s="23">
        <f t="shared" si="0"/>
        <v>0.694344374103739</v>
      </c>
      <c r="D35" s="18">
        <v>59556</v>
      </c>
      <c r="E35" s="18">
        <f>D35-G35</f>
        <v>-2140</v>
      </c>
      <c r="F35" s="35">
        <f t="shared" si="6"/>
        <v>0.9653137966804979</v>
      </c>
      <c r="G35" s="18">
        <v>61696</v>
      </c>
      <c r="H35" s="18">
        <v>92400</v>
      </c>
      <c r="I35" s="20">
        <v>6627</v>
      </c>
      <c r="J35" s="40">
        <f t="shared" si="1"/>
        <v>26217</v>
      </c>
      <c r="K35" s="22">
        <f t="shared" si="2"/>
        <v>0.25277491703856275</v>
      </c>
      <c r="L35" s="22">
        <f t="shared" si="3"/>
        <v>0.17114849143685396</v>
      </c>
      <c r="M35" s="38">
        <f t="shared" si="4"/>
        <v>4487</v>
      </c>
      <c r="N35" s="36">
        <f t="shared" si="7"/>
        <v>4.487</v>
      </c>
      <c r="O35" s="24">
        <f t="shared" si="5"/>
        <v>0.17114849143685396</v>
      </c>
      <c r="P35" s="24"/>
      <c r="Q35" s="24"/>
      <c r="R35" s="24"/>
      <c r="S35" s="8"/>
    </row>
    <row r="36" spans="1:19" s="10" customFormat="1" ht="11.25" customHeight="1">
      <c r="A36" s="18"/>
      <c r="B36" s="19">
        <v>39051</v>
      </c>
      <c r="C36" s="23">
        <f t="shared" si="0"/>
        <v>0.6835600946684854</v>
      </c>
      <c r="D36" s="18">
        <v>58631</v>
      </c>
      <c r="E36" s="18">
        <f>D36-G36</f>
        <v>-1638</v>
      </c>
      <c r="F36" s="35">
        <f t="shared" si="6"/>
        <v>0.9728218487116096</v>
      </c>
      <c r="G36" s="18">
        <v>60269</v>
      </c>
      <c r="H36" s="18">
        <v>92400</v>
      </c>
      <c r="I36" s="20">
        <v>6627</v>
      </c>
      <c r="J36" s="40">
        <f t="shared" si="1"/>
        <v>27142</v>
      </c>
      <c r="K36" s="22">
        <f t="shared" si="2"/>
        <v>0.24416034190553385</v>
      </c>
      <c r="L36" s="22">
        <f t="shared" si="3"/>
        <v>0.18381106771792793</v>
      </c>
      <c r="M36" s="38">
        <f t="shared" si="4"/>
        <v>4989</v>
      </c>
      <c r="N36" s="36">
        <f t="shared" si="7"/>
        <v>4.989</v>
      </c>
      <c r="O36" s="24">
        <f t="shared" si="5"/>
        <v>0.18381106771792793</v>
      </c>
      <c r="P36" s="24"/>
      <c r="Q36" s="24"/>
      <c r="R36" s="24"/>
      <c r="S36" s="8"/>
    </row>
    <row r="37" spans="1:19" s="10" customFormat="1" ht="11.25" customHeight="1">
      <c r="A37" s="18"/>
      <c r="B37" s="19">
        <v>39021</v>
      </c>
      <c r="C37" s="23">
        <f t="shared" si="0"/>
        <v>0.6700243666421835</v>
      </c>
      <c r="D37" s="18">
        <v>57470</v>
      </c>
      <c r="E37" s="18">
        <f aca="true" t="shared" si="8" ref="E37:E43">D37-G37</f>
        <v>-1240</v>
      </c>
      <c r="F37" s="35">
        <f t="shared" si="6"/>
        <v>0.9788792369272696</v>
      </c>
      <c r="G37" s="18">
        <v>58710</v>
      </c>
      <c r="H37" s="18">
        <v>92400</v>
      </c>
      <c r="I37" s="20">
        <v>6627</v>
      </c>
      <c r="J37" s="40">
        <f t="shared" si="1"/>
        <v>28303</v>
      </c>
      <c r="K37" s="22">
        <f t="shared" si="2"/>
        <v>0.23414479030491467</v>
      </c>
      <c r="L37" s="22">
        <f t="shared" si="3"/>
        <v>0.19033318022824436</v>
      </c>
      <c r="M37" s="38">
        <f t="shared" si="4"/>
        <v>5387</v>
      </c>
      <c r="N37" s="36">
        <f t="shared" si="7"/>
        <v>5.387</v>
      </c>
      <c r="O37" s="24">
        <f t="shared" si="5"/>
        <v>0.19033318022824436</v>
      </c>
      <c r="P37" s="24"/>
      <c r="Q37" s="24"/>
      <c r="R37" s="24"/>
      <c r="S37" s="8"/>
    </row>
    <row r="38" spans="1:19" s="34" customFormat="1" ht="17.25" customHeight="1">
      <c r="A38" s="18"/>
      <c r="B38" s="19">
        <v>38990</v>
      </c>
      <c r="C38" s="23">
        <f t="shared" si="0"/>
        <v>0.6579632302486809</v>
      </c>
      <c r="D38" s="18">
        <v>55615</v>
      </c>
      <c r="E38" s="18">
        <f t="shared" si="8"/>
        <v>-1772</v>
      </c>
      <c r="F38" s="35">
        <f t="shared" si="6"/>
        <v>0.9691219265687351</v>
      </c>
      <c r="G38" s="18">
        <v>57387</v>
      </c>
      <c r="H38" s="18">
        <v>92400</v>
      </c>
      <c r="I38" s="20">
        <v>7874</v>
      </c>
      <c r="J38" s="40">
        <f t="shared" si="1"/>
        <v>28911</v>
      </c>
      <c r="K38" s="22">
        <f t="shared" si="2"/>
        <v>0.27235308360139737</v>
      </c>
      <c r="L38" s="22">
        <f t="shared" si="3"/>
        <v>0.21106153367230465</v>
      </c>
      <c r="M38" s="38">
        <f t="shared" si="4"/>
        <v>6102</v>
      </c>
      <c r="N38" s="36">
        <f t="shared" si="7"/>
        <v>6.102</v>
      </c>
      <c r="O38" s="24">
        <f t="shared" si="5"/>
        <v>0.21106153367230465</v>
      </c>
      <c r="P38" s="24"/>
      <c r="Q38" s="24"/>
      <c r="R38" s="24"/>
      <c r="S38" s="8"/>
    </row>
    <row r="39" spans="1:19" s="10" customFormat="1" ht="17.25" customHeight="1">
      <c r="A39" s="18"/>
      <c r="B39" s="19">
        <v>38960</v>
      </c>
      <c r="C39" s="23">
        <f aca="true" t="shared" si="9" ref="C39:C44">+D39/(H39-I39)</f>
        <v>0.6427253152876038</v>
      </c>
      <c r="D39" s="18">
        <v>54327</v>
      </c>
      <c r="E39" s="18">
        <f t="shared" si="8"/>
        <v>-1603</v>
      </c>
      <c r="F39" s="35">
        <f t="shared" si="6"/>
        <v>0.9713391739674593</v>
      </c>
      <c r="G39" s="18">
        <v>55930</v>
      </c>
      <c r="H39" s="18">
        <v>92400</v>
      </c>
      <c r="I39" s="20">
        <v>7874</v>
      </c>
      <c r="J39" s="40">
        <f t="shared" si="1"/>
        <v>30199</v>
      </c>
      <c r="K39" s="22">
        <f aca="true" t="shared" si="10" ref="K39:K47">+I39/J39</f>
        <v>0.2607371105003477</v>
      </c>
      <c r="L39" s="22">
        <f aca="true" t="shared" si="11" ref="L39:L47">(+I39+E39)/J39</f>
        <v>0.2076558826451207</v>
      </c>
      <c r="M39" s="38">
        <f aca="true" t="shared" si="12" ref="M39:M47">SUM(E39,I39)</f>
        <v>6271</v>
      </c>
      <c r="N39" s="36">
        <f t="shared" si="7"/>
        <v>6.271</v>
      </c>
      <c r="O39" s="24">
        <f t="shared" si="5"/>
        <v>0.2076558826451207</v>
      </c>
      <c r="P39" s="24"/>
      <c r="Q39" s="24"/>
      <c r="R39" s="24"/>
      <c r="S39" s="8"/>
    </row>
    <row r="40" spans="1:19" s="10" customFormat="1" ht="17.25" customHeight="1">
      <c r="A40" s="18"/>
      <c r="B40" s="19">
        <v>38929</v>
      </c>
      <c r="C40" s="23">
        <f t="shared" si="9"/>
        <v>0.6270614958710929</v>
      </c>
      <c r="D40" s="18">
        <v>53003</v>
      </c>
      <c r="E40" s="18">
        <f t="shared" si="8"/>
        <v>-1611</v>
      </c>
      <c r="F40" s="35">
        <f t="shared" si="6"/>
        <v>0.9705020690665397</v>
      </c>
      <c r="G40" s="18">
        <v>54614</v>
      </c>
      <c r="H40" s="18">
        <v>92400</v>
      </c>
      <c r="I40" s="20">
        <v>7874</v>
      </c>
      <c r="J40" s="40">
        <f t="shared" si="1"/>
        <v>31523</v>
      </c>
      <c r="K40" s="22">
        <f t="shared" si="10"/>
        <v>0.24978587063414015</v>
      </c>
      <c r="L40" s="22">
        <f t="shared" si="11"/>
        <v>0.19868032864892302</v>
      </c>
      <c r="M40" s="38">
        <f t="shared" si="12"/>
        <v>6263</v>
      </c>
      <c r="N40" s="36">
        <f t="shared" si="7"/>
        <v>6.263</v>
      </c>
      <c r="O40" s="24">
        <f t="shared" si="5"/>
        <v>0.19868032864892302</v>
      </c>
      <c r="P40" s="24"/>
      <c r="Q40" s="24"/>
      <c r="R40" s="24"/>
      <c r="S40" s="8"/>
    </row>
    <row r="41" spans="1:19" s="10" customFormat="1" ht="17.25" customHeight="1">
      <c r="A41" s="18"/>
      <c r="B41" s="19">
        <v>38898</v>
      </c>
      <c r="C41" s="23">
        <f t="shared" si="9"/>
        <v>0.6084840138194684</v>
      </c>
      <c r="D41" s="18">
        <v>51252</v>
      </c>
      <c r="E41" s="18">
        <f t="shared" si="8"/>
        <v>-1734</v>
      </c>
      <c r="F41" s="35">
        <f t="shared" si="6"/>
        <v>0.9672743743630393</v>
      </c>
      <c r="G41" s="18">
        <v>52986</v>
      </c>
      <c r="H41" s="18">
        <v>92400</v>
      </c>
      <c r="I41" s="20">
        <v>8171</v>
      </c>
      <c r="J41" s="40">
        <f aca="true" t="shared" si="13" ref="J41:J46">+H41-I41-D41</f>
        <v>32977</v>
      </c>
      <c r="K41" s="22">
        <f t="shared" si="10"/>
        <v>0.24777875488977166</v>
      </c>
      <c r="L41" s="22">
        <f t="shared" si="11"/>
        <v>0.19519665221214785</v>
      </c>
      <c r="M41" s="38">
        <f t="shared" si="12"/>
        <v>6437</v>
      </c>
      <c r="N41" s="36">
        <f t="shared" si="7"/>
        <v>6.437</v>
      </c>
      <c r="O41" s="24">
        <f t="shared" si="5"/>
        <v>0.19519665221214785</v>
      </c>
      <c r="P41" s="24"/>
      <c r="Q41" s="24"/>
      <c r="R41" s="24"/>
      <c r="S41" s="8"/>
    </row>
    <row r="42" spans="1:19" s="10" customFormat="1" ht="17.25" customHeight="1">
      <c r="A42" s="18"/>
      <c r="B42" s="19">
        <v>38868</v>
      </c>
      <c r="C42" s="23">
        <f t="shared" si="9"/>
        <v>0.5922544491802111</v>
      </c>
      <c r="D42" s="18">
        <v>49885</v>
      </c>
      <c r="E42" s="18">
        <f t="shared" si="8"/>
        <v>-1520</v>
      </c>
      <c r="F42" s="35">
        <f t="shared" si="6"/>
        <v>0.970430891936582</v>
      </c>
      <c r="G42" s="18">
        <v>51405</v>
      </c>
      <c r="H42" s="18">
        <v>92400</v>
      </c>
      <c r="I42" s="20">
        <v>8171</v>
      </c>
      <c r="J42" s="40">
        <f t="shared" si="13"/>
        <v>34344</v>
      </c>
      <c r="K42" s="22">
        <f t="shared" si="10"/>
        <v>0.23791637549499184</v>
      </c>
      <c r="L42" s="22">
        <f t="shared" si="11"/>
        <v>0.19365828092243187</v>
      </c>
      <c r="M42" s="38">
        <f t="shared" si="12"/>
        <v>6651</v>
      </c>
      <c r="N42" s="36">
        <f t="shared" si="7"/>
        <v>6.651</v>
      </c>
      <c r="O42" s="24">
        <f t="shared" si="5"/>
        <v>0.19365828092243187</v>
      </c>
      <c r="P42" s="24"/>
      <c r="Q42" s="24"/>
      <c r="R42" s="24"/>
      <c r="S42" s="8"/>
    </row>
    <row r="43" spans="1:19" s="10" customFormat="1" ht="15.75" customHeight="1">
      <c r="A43" s="18"/>
      <c r="B43" s="19">
        <v>38837</v>
      </c>
      <c r="C43" s="23">
        <f t="shared" si="9"/>
        <v>0.5693953154875717</v>
      </c>
      <c r="D43" s="18">
        <v>47647</v>
      </c>
      <c r="E43" s="18">
        <f t="shared" si="8"/>
        <v>-2097</v>
      </c>
      <c r="F43" s="35">
        <f t="shared" si="6"/>
        <v>0.9578441621100032</v>
      </c>
      <c r="G43" s="18">
        <v>49744</v>
      </c>
      <c r="H43" s="18">
        <v>92400</v>
      </c>
      <c r="I43" s="20">
        <v>8720</v>
      </c>
      <c r="J43" s="40">
        <f t="shared" si="13"/>
        <v>36033</v>
      </c>
      <c r="K43" s="22">
        <f t="shared" si="10"/>
        <v>0.2420003885327339</v>
      </c>
      <c r="L43" s="22">
        <f t="shared" si="11"/>
        <v>0.1838037354647129</v>
      </c>
      <c r="M43" s="38">
        <f t="shared" si="12"/>
        <v>6623</v>
      </c>
      <c r="N43" s="36">
        <f t="shared" si="7"/>
        <v>6.623</v>
      </c>
      <c r="O43" s="24">
        <f t="shared" si="5"/>
        <v>0.1838037354647129</v>
      </c>
      <c r="P43" s="24"/>
      <c r="Q43" s="24"/>
      <c r="R43" s="24"/>
      <c r="S43" s="8"/>
    </row>
    <row r="44" spans="1:19" s="10" customFormat="1" ht="14.25" customHeight="1">
      <c r="A44" s="18"/>
      <c r="B44" s="19">
        <v>38807</v>
      </c>
      <c r="C44" s="23">
        <f t="shared" si="9"/>
        <v>0.5538957934990439</v>
      </c>
      <c r="D44" s="18">
        <v>46350</v>
      </c>
      <c r="E44" s="18">
        <v>-1682</v>
      </c>
      <c r="F44" s="35">
        <f t="shared" si="6"/>
        <v>0.9649816788807462</v>
      </c>
      <c r="G44" s="18">
        <f aca="true" t="shared" si="14" ref="G44:G69">D44-E44</f>
        <v>48032</v>
      </c>
      <c r="H44" s="18">
        <v>92400</v>
      </c>
      <c r="I44" s="20">
        <v>8720</v>
      </c>
      <c r="J44" s="40">
        <f t="shared" si="13"/>
        <v>37330</v>
      </c>
      <c r="K44" s="22">
        <f t="shared" si="10"/>
        <v>0.2335922850254487</v>
      </c>
      <c r="L44" s="22">
        <f t="shared" si="11"/>
        <v>0.18853469059737477</v>
      </c>
      <c r="M44" s="38">
        <f t="shared" si="12"/>
        <v>7038</v>
      </c>
      <c r="N44" s="36">
        <f t="shared" si="7"/>
        <v>7.038</v>
      </c>
      <c r="O44" s="24">
        <f t="shared" si="5"/>
        <v>0.18853469059737477</v>
      </c>
      <c r="P44" s="24"/>
      <c r="Q44" s="24"/>
      <c r="R44" s="24"/>
      <c r="S44" s="8"/>
    </row>
    <row r="45" spans="1:19" s="10" customFormat="1" ht="14.25" customHeight="1">
      <c r="A45" s="18"/>
      <c r="B45" s="19">
        <v>38776</v>
      </c>
      <c r="C45" s="23">
        <f aca="true" t="shared" si="15" ref="C45:C68">+D45/(H45-I45)</f>
        <v>0.5406943035222496</v>
      </c>
      <c r="D45" s="18">
        <v>44763</v>
      </c>
      <c r="E45" s="18">
        <v>-1409</v>
      </c>
      <c r="F45" s="35">
        <f t="shared" si="6"/>
        <v>0.9694836697565624</v>
      </c>
      <c r="G45" s="18">
        <f t="shared" si="14"/>
        <v>46172</v>
      </c>
      <c r="H45" s="18">
        <v>92400</v>
      </c>
      <c r="I45" s="20">
        <v>9612</v>
      </c>
      <c r="J45" s="40">
        <f t="shared" si="13"/>
        <v>38025</v>
      </c>
      <c r="K45" s="22">
        <f t="shared" si="10"/>
        <v>0.2527810650887574</v>
      </c>
      <c r="L45" s="22">
        <f t="shared" si="11"/>
        <v>0.21572649572649572</v>
      </c>
      <c r="M45" s="38">
        <f t="shared" si="12"/>
        <v>8203</v>
      </c>
      <c r="N45" s="36">
        <f t="shared" si="7"/>
        <v>8.203</v>
      </c>
      <c r="O45" s="24">
        <f t="shared" si="5"/>
        <v>0.21572649572649572</v>
      </c>
      <c r="P45" s="24"/>
      <c r="Q45" s="24"/>
      <c r="R45" s="24"/>
      <c r="S45" s="8"/>
    </row>
    <row r="46" spans="1:19" s="10" customFormat="1" ht="14.25" customHeight="1">
      <c r="A46" s="18"/>
      <c r="B46" s="19">
        <v>38748</v>
      </c>
      <c r="C46" s="23">
        <f t="shared" si="15"/>
        <v>0.5234091897376432</v>
      </c>
      <c r="D46" s="18">
        <v>43332</v>
      </c>
      <c r="E46" s="18">
        <v>-839</v>
      </c>
      <c r="F46" s="35">
        <f t="shared" si="6"/>
        <v>0.981005637182767</v>
      </c>
      <c r="G46" s="18">
        <f t="shared" si="14"/>
        <v>44171</v>
      </c>
      <c r="H46" s="18">
        <v>92400</v>
      </c>
      <c r="I46" s="20">
        <v>9612</v>
      </c>
      <c r="J46" s="40">
        <f t="shared" si="13"/>
        <v>39456</v>
      </c>
      <c r="K46" s="22">
        <f t="shared" si="10"/>
        <v>0.24361313868613138</v>
      </c>
      <c r="L46" s="22">
        <f t="shared" si="11"/>
        <v>0.22234894566098945</v>
      </c>
      <c r="M46" s="38">
        <f t="shared" si="12"/>
        <v>8773</v>
      </c>
      <c r="N46" s="36">
        <f t="shared" si="7"/>
        <v>8.773</v>
      </c>
      <c r="O46" s="24">
        <f t="shared" si="5"/>
        <v>0.22234894566098945</v>
      </c>
      <c r="P46" s="24"/>
      <c r="Q46" s="24"/>
      <c r="R46" s="24"/>
      <c r="S46" s="8"/>
    </row>
    <row r="47" spans="1:19" s="13" customFormat="1" ht="12.75">
      <c r="A47" s="21">
        <v>39</v>
      </c>
      <c r="B47" s="19">
        <v>38717</v>
      </c>
      <c r="C47" s="23">
        <f t="shared" si="15"/>
        <v>0.5041551915736581</v>
      </c>
      <c r="D47" s="21">
        <v>41738</v>
      </c>
      <c r="E47" s="21">
        <v>-786</v>
      </c>
      <c r="F47" s="35">
        <f t="shared" si="6"/>
        <v>0.9815163201956543</v>
      </c>
      <c r="G47" s="18">
        <f t="shared" si="14"/>
        <v>42524</v>
      </c>
      <c r="H47" s="21">
        <v>92400</v>
      </c>
      <c r="I47" s="21">
        <v>9612</v>
      </c>
      <c r="J47" s="40">
        <f aca="true" t="shared" si="16" ref="J47:J69">+H47-I47-D47</f>
        <v>41050</v>
      </c>
      <c r="K47" s="22">
        <f t="shared" si="10"/>
        <v>0.23415347137637027</v>
      </c>
      <c r="L47" s="22">
        <f t="shared" si="11"/>
        <v>0.21500609013398295</v>
      </c>
      <c r="M47" s="38">
        <f t="shared" si="12"/>
        <v>8826</v>
      </c>
      <c r="N47" s="36">
        <f t="shared" si="7"/>
        <v>8.826</v>
      </c>
      <c r="O47" s="24">
        <f t="shared" si="5"/>
        <v>0.21500609013398295</v>
      </c>
      <c r="P47" s="24"/>
      <c r="Q47" s="24"/>
      <c r="R47" s="24"/>
      <c r="S47" s="8"/>
    </row>
    <row r="48" spans="1:104" s="13" customFormat="1" ht="12.75">
      <c r="A48" s="21">
        <v>39</v>
      </c>
      <c r="B48" s="19">
        <v>38686</v>
      </c>
      <c r="C48" s="23">
        <f t="shared" si="15"/>
        <v>0.49333236700971156</v>
      </c>
      <c r="D48" s="21">
        <v>40842</v>
      </c>
      <c r="E48" s="21">
        <v>-351</v>
      </c>
      <c r="F48" s="35">
        <f t="shared" si="6"/>
        <v>0.991479134804457</v>
      </c>
      <c r="G48" s="18">
        <f t="shared" si="14"/>
        <v>41193</v>
      </c>
      <c r="H48" s="21">
        <v>92400</v>
      </c>
      <c r="I48" s="21">
        <v>9612</v>
      </c>
      <c r="J48" s="40">
        <f t="shared" si="16"/>
        <v>41946</v>
      </c>
      <c r="K48" s="22">
        <f aca="true" t="shared" si="17" ref="K48:K69">+I48/J48</f>
        <v>0.22915176655700187</v>
      </c>
      <c r="L48" s="22">
        <f aca="true" t="shared" si="18" ref="L48:L69">(+I48+E48)/J48</f>
        <v>0.22078386496924618</v>
      </c>
      <c r="M48" s="38">
        <f aca="true" t="shared" si="19" ref="M48:M69">SUM(E48,I48)</f>
        <v>9261</v>
      </c>
      <c r="N48" s="36">
        <f t="shared" si="7"/>
        <v>9.261</v>
      </c>
      <c r="O48" s="24">
        <f t="shared" si="5"/>
        <v>0.22078386496924618</v>
      </c>
      <c r="P48" s="24"/>
      <c r="Q48" s="24"/>
      <c r="R48" s="24"/>
      <c r="S48" s="8"/>
      <c r="T48" s="15">
        <v>0.14732523141575332</v>
      </c>
      <c r="U48" s="15">
        <v>0.16334953165715896</v>
      </c>
      <c r="V48" s="15">
        <v>0.17</v>
      </c>
      <c r="W48" s="15">
        <v>0.18</v>
      </c>
      <c r="X48" s="15">
        <v>0.18776091478994178</v>
      </c>
      <c r="Y48" s="15">
        <v>0.20184856819736677</v>
      </c>
      <c r="Z48" s="15">
        <v>0.21493798933000763</v>
      </c>
      <c r="AA48" s="15">
        <v>0.22</v>
      </c>
      <c r="AB48" s="15">
        <v>0.22810590631364563</v>
      </c>
      <c r="AC48" s="15">
        <v>0.24</v>
      </c>
      <c r="AD48" s="15">
        <v>0.2464765784114053</v>
      </c>
      <c r="AE48" s="15">
        <v>0.26</v>
      </c>
      <c r="AF48" s="15">
        <v>0.26961174372341884</v>
      </c>
      <c r="AG48" s="15">
        <v>0.28423293128854443</v>
      </c>
      <c r="AH48" s="15">
        <v>0.29</v>
      </c>
      <c r="AI48" s="15">
        <v>0.29888664520002184</v>
      </c>
      <c r="AJ48" s="15">
        <v>0.31438629045461985</v>
      </c>
      <c r="AK48" s="15">
        <v>0.32</v>
      </c>
      <c r="AL48" s="15">
        <v>0.3303482857492288</v>
      </c>
      <c r="AM48" s="15">
        <v>0.34</v>
      </c>
      <c r="AN48" s="15">
        <v>0.3498545429943847</v>
      </c>
      <c r="AO48" s="15">
        <v>0.36</v>
      </c>
      <c r="AP48" s="15">
        <v>0.36504984277781494</v>
      </c>
      <c r="AQ48" s="15">
        <v>0.3845052518900114</v>
      </c>
      <c r="AR48" s="15">
        <v>0.3940147746117895</v>
      </c>
      <c r="AS48" s="15">
        <v>0.4001204255034455</v>
      </c>
      <c r="AT48" s="15">
        <f>+AS48+0.01</f>
        <v>0.4101204255034455</v>
      </c>
      <c r="AU48" s="15">
        <v>0.42296535355945397</v>
      </c>
      <c r="AV48" s="15">
        <f>+AU48+0.01</f>
        <v>0.432965353559454</v>
      </c>
      <c r="AW48" s="15">
        <v>0.4411234474269871</v>
      </c>
      <c r="AX48" s="15">
        <f>+AW48+0.01</f>
        <v>0.4511234474269871</v>
      </c>
      <c r="AY48" s="15">
        <v>0.45655282167323546</v>
      </c>
      <c r="AZ48" s="15">
        <v>0.4805285790211142</v>
      </c>
      <c r="BA48" s="15">
        <v>0.49333236700971156</v>
      </c>
      <c r="BB48" s="15">
        <v>0.5041551915736581</v>
      </c>
      <c r="BC48" s="15">
        <f>+BB48+0.01</f>
        <v>0.5141551915736581</v>
      </c>
      <c r="BD48" s="15">
        <v>0.5234091897376432</v>
      </c>
      <c r="BE48" s="15">
        <f>+BD48+0.01</f>
        <v>0.5334091897376432</v>
      </c>
      <c r="BF48" s="15">
        <v>0.5406943035222496</v>
      </c>
      <c r="BG48" s="15">
        <v>0.5523781070745698</v>
      </c>
      <c r="BH48" s="16">
        <f>+BG48+0.01</f>
        <v>0.5623781070745698</v>
      </c>
      <c r="BI48" s="16">
        <f aca="true" t="shared" si="20" ref="BI48:CZ48">+BH48+0.01</f>
        <v>0.5723781070745698</v>
      </c>
      <c r="BJ48" s="16">
        <f t="shared" si="20"/>
        <v>0.5823781070745698</v>
      </c>
      <c r="BK48" s="16">
        <f t="shared" si="20"/>
        <v>0.5923781070745698</v>
      </c>
      <c r="BL48" s="16">
        <f t="shared" si="20"/>
        <v>0.6023781070745698</v>
      </c>
      <c r="BM48" s="16">
        <f t="shared" si="20"/>
        <v>0.6123781070745699</v>
      </c>
      <c r="BN48" s="16">
        <f t="shared" si="20"/>
        <v>0.6223781070745699</v>
      </c>
      <c r="BO48" s="16">
        <f t="shared" si="20"/>
        <v>0.6323781070745699</v>
      </c>
      <c r="BP48" s="16">
        <f t="shared" si="20"/>
        <v>0.6423781070745699</v>
      </c>
      <c r="BQ48" s="16">
        <f t="shared" si="20"/>
        <v>0.6523781070745699</v>
      </c>
      <c r="BR48" s="16">
        <f t="shared" si="20"/>
        <v>0.6623781070745699</v>
      </c>
      <c r="BS48" s="16">
        <f t="shared" si="20"/>
        <v>0.6723781070745699</v>
      </c>
      <c r="BT48" s="16">
        <f t="shared" si="20"/>
        <v>0.6823781070745699</v>
      </c>
      <c r="BU48" s="16">
        <f t="shared" si="20"/>
        <v>0.6923781070745699</v>
      </c>
      <c r="BV48" s="16">
        <f t="shared" si="20"/>
        <v>0.7023781070745699</v>
      </c>
      <c r="BW48" s="16">
        <f t="shared" si="20"/>
        <v>0.7123781070745699</v>
      </c>
      <c r="BX48" s="16">
        <f t="shared" si="20"/>
        <v>0.72237810707457</v>
      </c>
      <c r="BY48" s="16">
        <f t="shared" si="20"/>
        <v>0.73237810707457</v>
      </c>
      <c r="BZ48" s="16">
        <f t="shared" si="20"/>
        <v>0.74237810707457</v>
      </c>
      <c r="CA48" s="16">
        <f t="shared" si="20"/>
        <v>0.75237810707457</v>
      </c>
      <c r="CB48" s="16">
        <f t="shared" si="20"/>
        <v>0.76237810707457</v>
      </c>
      <c r="CC48" s="16">
        <f t="shared" si="20"/>
        <v>0.77237810707457</v>
      </c>
      <c r="CD48" s="16">
        <f t="shared" si="20"/>
        <v>0.78237810707457</v>
      </c>
      <c r="CE48" s="16">
        <f t="shared" si="20"/>
        <v>0.79237810707457</v>
      </c>
      <c r="CF48" s="16">
        <f t="shared" si="20"/>
        <v>0.80237810707457</v>
      </c>
      <c r="CG48" s="16">
        <f t="shared" si="20"/>
        <v>0.81237810707457</v>
      </c>
      <c r="CH48" s="16">
        <f t="shared" si="20"/>
        <v>0.82237810707457</v>
      </c>
      <c r="CI48" s="16">
        <f t="shared" si="20"/>
        <v>0.83237810707457</v>
      </c>
      <c r="CJ48" s="16">
        <f t="shared" si="20"/>
        <v>0.8423781070745701</v>
      </c>
      <c r="CK48" s="16">
        <f t="shared" si="20"/>
        <v>0.8523781070745701</v>
      </c>
      <c r="CL48" s="16">
        <f t="shared" si="20"/>
        <v>0.8623781070745701</v>
      </c>
      <c r="CM48" s="16">
        <f t="shared" si="20"/>
        <v>0.8723781070745701</v>
      </c>
      <c r="CN48" s="16">
        <f t="shared" si="20"/>
        <v>0.8823781070745701</v>
      </c>
      <c r="CO48" s="16">
        <f>+CN48+0.01</f>
        <v>0.8923781070745701</v>
      </c>
      <c r="CP48" s="16">
        <f t="shared" si="20"/>
        <v>0.9023781070745701</v>
      </c>
      <c r="CQ48" s="16">
        <f t="shared" si="20"/>
        <v>0.9123781070745701</v>
      </c>
      <c r="CR48" s="16">
        <f t="shared" si="20"/>
        <v>0.9223781070745701</v>
      </c>
      <c r="CS48" s="16">
        <f t="shared" si="20"/>
        <v>0.9323781070745701</v>
      </c>
      <c r="CT48" s="16">
        <f t="shared" si="20"/>
        <v>0.9423781070745701</v>
      </c>
      <c r="CU48" s="16">
        <f t="shared" si="20"/>
        <v>0.9523781070745702</v>
      </c>
      <c r="CV48" s="16">
        <f t="shared" si="20"/>
        <v>0.9623781070745702</v>
      </c>
      <c r="CW48" s="16">
        <f t="shared" si="20"/>
        <v>0.9723781070745702</v>
      </c>
      <c r="CX48" s="16">
        <f t="shared" si="20"/>
        <v>0.9823781070745702</v>
      </c>
      <c r="CY48" s="16">
        <f>+CX48+0.01</f>
        <v>0.9923781070745702</v>
      </c>
      <c r="CZ48" s="16">
        <f t="shared" si="20"/>
        <v>1.00237810707457</v>
      </c>
    </row>
    <row r="49" spans="1:59" s="13" customFormat="1" ht="38.25">
      <c r="A49" s="21">
        <v>39</v>
      </c>
      <c r="B49" s="19">
        <v>38656</v>
      </c>
      <c r="C49" s="23">
        <f t="shared" si="15"/>
        <v>0.4805285790211142</v>
      </c>
      <c r="D49" s="21">
        <v>39782</v>
      </c>
      <c r="E49" s="21">
        <v>-17</v>
      </c>
      <c r="F49" s="35">
        <f t="shared" si="6"/>
        <v>0.9995728535892862</v>
      </c>
      <c r="G49" s="18">
        <f t="shared" si="14"/>
        <v>39799</v>
      </c>
      <c r="H49" s="21">
        <v>92400</v>
      </c>
      <c r="I49" s="21">
        <v>9612</v>
      </c>
      <c r="J49" s="40">
        <f t="shared" si="16"/>
        <v>43006</v>
      </c>
      <c r="K49" s="22">
        <f t="shared" si="17"/>
        <v>0.22350369715853602</v>
      </c>
      <c r="L49" s="22">
        <f t="shared" si="18"/>
        <v>0.22310840347858438</v>
      </c>
      <c r="M49" s="38">
        <f t="shared" si="19"/>
        <v>9595</v>
      </c>
      <c r="N49" s="36">
        <f t="shared" si="7"/>
        <v>9.595</v>
      </c>
      <c r="O49" s="24">
        <f t="shared" si="5"/>
        <v>0.22310840347858438</v>
      </c>
      <c r="P49" s="24"/>
      <c r="Q49" s="24"/>
      <c r="R49" s="24"/>
      <c r="S49" s="9" t="s">
        <v>10</v>
      </c>
      <c r="T49" s="15">
        <v>0.25824605804292444</v>
      </c>
      <c r="U49" s="15">
        <v>0.2503282938819489</v>
      </c>
      <c r="V49" s="15">
        <v>0.2503282938819489</v>
      </c>
      <c r="W49" s="15">
        <v>0.2503282938819489</v>
      </c>
      <c r="X49" s="15">
        <v>0.24654920498495916</v>
      </c>
      <c r="Y49" s="15">
        <v>0.2414197250113704</v>
      </c>
      <c r="Z49" s="15">
        <v>0.23023970063896634</v>
      </c>
      <c r="AA49" s="17">
        <f>((+AB49-Z49)/2)+Z49</f>
        <v>0.21946461725000208</v>
      </c>
      <c r="AB49" s="15">
        <v>0.2086895338610378</v>
      </c>
      <c r="AC49" s="17">
        <f>((+AD49-AB49)/2)+AB49</f>
        <v>0.21452189362205176</v>
      </c>
      <c r="AD49" s="15">
        <v>0.22035425338306575</v>
      </c>
      <c r="AE49" s="17">
        <f>((+AF49-AD49)/2)+AD49</f>
        <v>0.2356795873399419</v>
      </c>
      <c r="AF49" s="15">
        <v>0.25100492129681806</v>
      </c>
      <c r="AG49" s="15">
        <v>0.2471978650400305</v>
      </c>
      <c r="AH49" s="17">
        <f>((+AI49-AG49)/2)+AG49</f>
        <v>0.24815620492884255</v>
      </c>
      <c r="AI49" s="15">
        <v>0.2491145448176546</v>
      </c>
      <c r="AJ49" s="15">
        <v>0.2519601990049751</v>
      </c>
      <c r="AK49" s="17">
        <f>((+AL49-AJ49)/2)+AJ49</f>
        <v>0.2520682912271573</v>
      </c>
      <c r="AL49" s="15">
        <v>0.25217638344933946</v>
      </c>
      <c r="AM49" s="17">
        <f>((+AN49-AL49)/2)+AL49</f>
        <v>0.2510751841698819</v>
      </c>
      <c r="AN49" s="15">
        <v>0.24997398489042436</v>
      </c>
      <c r="AO49" s="17">
        <f>((+AP49-AN49)/2)+AN49</f>
        <v>0.2397110351822362</v>
      </c>
      <c r="AP49" s="15">
        <v>0.22944808547404802</v>
      </c>
      <c r="AQ49" s="15">
        <v>0.23761386117089503</v>
      </c>
      <c r="AR49" s="15">
        <v>0.23732222084007132</v>
      </c>
      <c r="AS49" s="15">
        <v>0.2369735902926481</v>
      </c>
      <c r="AT49" s="17">
        <f>((+AU49-AS49)/2)+AS49</f>
        <v>0.2509431073049278</v>
      </c>
      <c r="AU49" s="15">
        <v>0.26491262431720747</v>
      </c>
      <c r="AV49" s="17">
        <f>((+AW49-AU49)/2)+AU49</f>
        <v>0.25517883223602134</v>
      </c>
      <c r="AW49" s="15">
        <v>0.24544504015483526</v>
      </c>
      <c r="AX49" s="17">
        <f>((+AY49-AW49)/2)+AW49</f>
        <v>0.24141389504882005</v>
      </c>
      <c r="AY49" s="15">
        <v>0.23738274994280484</v>
      </c>
      <c r="AZ49" s="15">
        <v>0.22310840347858438</v>
      </c>
      <c r="BA49" s="15">
        <v>0.22078386496924618</v>
      </c>
      <c r="BB49" s="15">
        <v>0.21500609013398295</v>
      </c>
      <c r="BC49" s="17">
        <f>((+BD49-BB49)/2)+BB49</f>
        <v>0.21867751789748618</v>
      </c>
      <c r="BD49" s="15">
        <v>0.22234894566098945</v>
      </c>
      <c r="BE49" s="17">
        <f>((+BF49-BD49)/2)+BD49</f>
        <v>0.21903772069374258</v>
      </c>
      <c r="BF49" s="15">
        <v>0.21572649572649572</v>
      </c>
      <c r="BG49" s="15">
        <v>0.18789545345329312</v>
      </c>
    </row>
    <row r="50" spans="1:19" s="13" customFormat="1" ht="12.75">
      <c r="A50" s="21">
        <v>36</v>
      </c>
      <c r="B50" s="19">
        <v>38625</v>
      </c>
      <c r="C50" s="23">
        <f t="shared" si="15"/>
        <v>0.45655282167323546</v>
      </c>
      <c r="D50" s="21">
        <v>36721</v>
      </c>
      <c r="E50" s="21">
        <v>-1593</v>
      </c>
      <c r="F50" s="35">
        <f t="shared" si="6"/>
        <v>0.9584225087435402</v>
      </c>
      <c r="G50" s="18">
        <f t="shared" si="14"/>
        <v>38314</v>
      </c>
      <c r="H50" s="21">
        <v>92400</v>
      </c>
      <c r="I50" s="21">
        <v>11969</v>
      </c>
      <c r="J50" s="40">
        <f t="shared" si="16"/>
        <v>43710</v>
      </c>
      <c r="K50" s="22">
        <f t="shared" si="17"/>
        <v>0.2738274994280485</v>
      </c>
      <c r="L50" s="22">
        <f t="shared" si="18"/>
        <v>0.23738274994280484</v>
      </c>
      <c r="M50" s="38">
        <f t="shared" si="19"/>
        <v>10376</v>
      </c>
      <c r="N50" s="36">
        <f t="shared" si="7"/>
        <v>10.376</v>
      </c>
      <c r="O50" s="24">
        <f t="shared" si="5"/>
        <v>0.23738274994280484</v>
      </c>
      <c r="P50" s="24"/>
      <c r="Q50" s="24"/>
      <c r="R50" s="24"/>
      <c r="S50" s="12"/>
    </row>
    <row r="51" spans="1:19" s="13" customFormat="1" ht="12.75">
      <c r="A51" s="21">
        <v>36</v>
      </c>
      <c r="B51" s="19">
        <v>38595</v>
      </c>
      <c r="C51" s="23">
        <f t="shared" si="15"/>
        <v>0.4411234474269871</v>
      </c>
      <c r="D51" s="21">
        <v>35480</v>
      </c>
      <c r="E51" s="21">
        <v>-936</v>
      </c>
      <c r="F51" s="35">
        <f t="shared" si="6"/>
        <v>0.9742970123022847</v>
      </c>
      <c r="G51" s="18">
        <f t="shared" si="14"/>
        <v>36416</v>
      </c>
      <c r="H51" s="21">
        <v>92400</v>
      </c>
      <c r="I51" s="21">
        <v>11969</v>
      </c>
      <c r="J51" s="40">
        <f t="shared" si="16"/>
        <v>44951</v>
      </c>
      <c r="K51" s="22">
        <f t="shared" si="17"/>
        <v>0.26626771373273117</v>
      </c>
      <c r="L51" s="22">
        <f t="shared" si="18"/>
        <v>0.24544504015483526</v>
      </c>
      <c r="M51" s="38">
        <f t="shared" si="19"/>
        <v>11033</v>
      </c>
      <c r="N51" s="36">
        <f t="shared" si="7"/>
        <v>11.033</v>
      </c>
      <c r="O51" s="24">
        <f t="shared" si="5"/>
        <v>0.24544504015483526</v>
      </c>
      <c r="P51" s="24"/>
      <c r="Q51" s="24"/>
      <c r="R51" s="24"/>
      <c r="S51" s="12"/>
    </row>
    <row r="52" spans="1:19" s="13" customFormat="1" ht="12.75">
      <c r="A52" s="21">
        <v>34</v>
      </c>
      <c r="B52" s="19">
        <v>38564</v>
      </c>
      <c r="C52" s="23">
        <f t="shared" si="15"/>
        <v>0.42296535355945397</v>
      </c>
      <c r="D52" s="21">
        <v>33682</v>
      </c>
      <c r="E52" s="21">
        <v>-594</v>
      </c>
      <c r="F52" s="35">
        <f t="shared" si="6"/>
        <v>0.9826700898587933</v>
      </c>
      <c r="G52" s="18">
        <f t="shared" si="14"/>
        <v>34276</v>
      </c>
      <c r="H52" s="21">
        <v>92400</v>
      </c>
      <c r="I52" s="21">
        <v>12767</v>
      </c>
      <c r="J52" s="40">
        <f t="shared" si="16"/>
        <v>45951</v>
      </c>
      <c r="K52" s="22">
        <f t="shared" si="17"/>
        <v>0.2778394376618572</v>
      </c>
      <c r="L52" s="22">
        <f t="shared" si="18"/>
        <v>0.26491262431720747</v>
      </c>
      <c r="M52" s="38">
        <f t="shared" si="19"/>
        <v>12173</v>
      </c>
      <c r="N52" s="36">
        <f t="shared" si="7"/>
        <v>12.173</v>
      </c>
      <c r="O52" s="24">
        <f t="shared" si="5"/>
        <v>0.26491262431720747</v>
      </c>
      <c r="P52" s="24"/>
      <c r="Q52" s="24"/>
      <c r="R52" s="24"/>
      <c r="S52" s="12"/>
    </row>
    <row r="53" spans="1:19" s="14" customFormat="1" ht="12.75">
      <c r="A53" s="25">
        <v>31</v>
      </c>
      <c r="B53" s="26">
        <v>38533</v>
      </c>
      <c r="C53" s="27">
        <f t="shared" si="15"/>
        <v>0.3940147746117895</v>
      </c>
      <c r="D53" s="25">
        <v>31362</v>
      </c>
      <c r="E53" s="25">
        <v>-1357</v>
      </c>
      <c r="F53" s="35">
        <f t="shared" si="6"/>
        <v>0.9585256273113482</v>
      </c>
      <c r="G53" s="18">
        <f t="shared" si="14"/>
        <v>32719</v>
      </c>
      <c r="H53" s="25">
        <v>92400</v>
      </c>
      <c r="I53" s="25">
        <v>12804</v>
      </c>
      <c r="J53" s="40">
        <f t="shared" si="16"/>
        <v>48234</v>
      </c>
      <c r="K53" s="28">
        <f t="shared" si="17"/>
        <v>0.26545590247543227</v>
      </c>
      <c r="L53" s="29">
        <f t="shared" si="18"/>
        <v>0.23732222084007132</v>
      </c>
      <c r="M53" s="38">
        <f t="shared" si="19"/>
        <v>11447</v>
      </c>
      <c r="N53" s="36">
        <f t="shared" si="7"/>
        <v>11.447</v>
      </c>
      <c r="O53" s="30">
        <f t="shared" si="5"/>
        <v>0.23732222084007132</v>
      </c>
      <c r="P53" s="30"/>
      <c r="Q53" s="30"/>
      <c r="R53" s="30"/>
      <c r="S53" s="12"/>
    </row>
    <row r="54" spans="1:19" s="13" customFormat="1" ht="12.75">
      <c r="A54" s="31">
        <v>29</v>
      </c>
      <c r="B54" s="32">
        <v>38503</v>
      </c>
      <c r="C54" s="27">
        <f t="shared" si="15"/>
        <v>0.4001204255034455</v>
      </c>
      <c r="D54" s="31">
        <v>29903</v>
      </c>
      <c r="E54" s="31">
        <v>-986</v>
      </c>
      <c r="F54" s="35">
        <f t="shared" si="6"/>
        <v>0.9680792515134837</v>
      </c>
      <c r="G54" s="18">
        <f t="shared" si="14"/>
        <v>30889</v>
      </c>
      <c r="H54" s="31">
        <v>86345</v>
      </c>
      <c r="I54" s="31">
        <v>11610</v>
      </c>
      <c r="J54" s="40">
        <f t="shared" si="16"/>
        <v>44832</v>
      </c>
      <c r="K54" s="29">
        <f t="shared" si="17"/>
        <v>0.2589668094218415</v>
      </c>
      <c r="L54" s="29">
        <f t="shared" si="18"/>
        <v>0.2369735902926481</v>
      </c>
      <c r="M54" s="38">
        <f t="shared" si="19"/>
        <v>10624</v>
      </c>
      <c r="N54" s="36">
        <f t="shared" si="7"/>
        <v>10.624</v>
      </c>
      <c r="O54" s="30">
        <f t="shared" si="5"/>
        <v>0.2369735902926481</v>
      </c>
      <c r="P54" s="30"/>
      <c r="Q54" s="30"/>
      <c r="R54" s="30"/>
      <c r="S54" s="12"/>
    </row>
    <row r="55" spans="1:19" s="13" customFormat="1" ht="12.75">
      <c r="A55" s="31">
        <v>29</v>
      </c>
      <c r="B55" s="32">
        <v>38472</v>
      </c>
      <c r="C55" s="27">
        <f t="shared" si="15"/>
        <v>0.3845052518900114</v>
      </c>
      <c r="D55" s="31">
        <v>28736</v>
      </c>
      <c r="E55" s="31">
        <v>-680</v>
      </c>
      <c r="F55" s="35">
        <f t="shared" si="6"/>
        <v>0.9768833288006527</v>
      </c>
      <c r="G55" s="18">
        <f t="shared" si="14"/>
        <v>29416</v>
      </c>
      <c r="H55" s="31">
        <v>86345</v>
      </c>
      <c r="I55" s="31">
        <v>11610</v>
      </c>
      <c r="J55" s="40">
        <f t="shared" si="16"/>
        <v>45999</v>
      </c>
      <c r="K55" s="29">
        <f t="shared" si="17"/>
        <v>0.2523967912345921</v>
      </c>
      <c r="L55" s="29">
        <f t="shared" si="18"/>
        <v>0.23761386117089503</v>
      </c>
      <c r="M55" s="38">
        <f t="shared" si="19"/>
        <v>10930</v>
      </c>
      <c r="N55" s="36">
        <f t="shared" si="7"/>
        <v>10.93</v>
      </c>
      <c r="O55" s="30">
        <f t="shared" si="5"/>
        <v>0.23761386117089503</v>
      </c>
      <c r="P55" s="30"/>
      <c r="Q55" s="30"/>
      <c r="R55" s="30"/>
      <c r="S55" s="12"/>
    </row>
    <row r="56" spans="1:19" s="13" customFormat="1" ht="12.75">
      <c r="A56" s="31">
        <v>29</v>
      </c>
      <c r="B56" s="32">
        <v>38442</v>
      </c>
      <c r="C56" s="27">
        <f t="shared" si="15"/>
        <v>0.36504984277781494</v>
      </c>
      <c r="D56" s="31">
        <v>27282</v>
      </c>
      <c r="E56" s="31">
        <v>-722</v>
      </c>
      <c r="F56" s="35">
        <f t="shared" si="6"/>
        <v>0.9742179688615912</v>
      </c>
      <c r="G56" s="18">
        <f t="shared" si="14"/>
        <v>28004</v>
      </c>
      <c r="H56" s="31">
        <v>86345</v>
      </c>
      <c r="I56" s="31">
        <v>11610</v>
      </c>
      <c r="J56" s="40">
        <f t="shared" si="16"/>
        <v>47453</v>
      </c>
      <c r="K56" s="29">
        <f t="shared" si="17"/>
        <v>0.24466314037047185</v>
      </c>
      <c r="L56" s="29">
        <f t="shared" si="18"/>
        <v>0.22944808547404802</v>
      </c>
      <c r="M56" s="38">
        <f t="shared" si="19"/>
        <v>10888</v>
      </c>
      <c r="N56" s="36">
        <f t="shared" si="7"/>
        <v>10.888</v>
      </c>
      <c r="O56" s="30">
        <f t="shared" si="5"/>
        <v>0.22944808547404802</v>
      </c>
      <c r="P56" s="30"/>
      <c r="Q56" s="30"/>
      <c r="R56" s="30"/>
      <c r="S56" s="12"/>
    </row>
    <row r="57" spans="1:19" s="13" customFormat="1" ht="12.75">
      <c r="A57" s="31">
        <v>24</v>
      </c>
      <c r="B57" s="32">
        <v>38411</v>
      </c>
      <c r="C57" s="27">
        <f t="shared" si="15"/>
        <v>0.3498545429943847</v>
      </c>
      <c r="D57" s="31">
        <v>25856</v>
      </c>
      <c r="E57" s="31">
        <v>-429</v>
      </c>
      <c r="F57" s="35">
        <f t="shared" si="6"/>
        <v>0.9836789043180522</v>
      </c>
      <c r="G57" s="18">
        <f t="shared" si="14"/>
        <v>26285</v>
      </c>
      <c r="H57" s="31">
        <v>86345</v>
      </c>
      <c r="I57" s="31">
        <v>12440</v>
      </c>
      <c r="J57" s="40">
        <f t="shared" si="16"/>
        <v>48049</v>
      </c>
      <c r="K57" s="29">
        <f t="shared" si="17"/>
        <v>0.25890237049678455</v>
      </c>
      <c r="L57" s="29">
        <f t="shared" si="18"/>
        <v>0.24997398489042436</v>
      </c>
      <c r="M57" s="38">
        <f t="shared" si="19"/>
        <v>12011</v>
      </c>
      <c r="N57" s="36">
        <f t="shared" si="7"/>
        <v>12.011</v>
      </c>
      <c r="O57" s="30">
        <f t="shared" si="5"/>
        <v>0.24997398489042436</v>
      </c>
      <c r="P57" s="30"/>
      <c r="Q57" s="30"/>
      <c r="R57" s="30"/>
      <c r="S57" s="12"/>
    </row>
    <row r="58" spans="1:19" s="13" customFormat="1" ht="12.75">
      <c r="A58" s="31">
        <v>21</v>
      </c>
      <c r="B58" s="32">
        <v>38383</v>
      </c>
      <c r="C58" s="27">
        <f t="shared" si="15"/>
        <v>0.3303482857492288</v>
      </c>
      <c r="D58" s="31">
        <v>24310</v>
      </c>
      <c r="E58" s="31">
        <v>-329</v>
      </c>
      <c r="F58" s="35">
        <f t="shared" si="6"/>
        <v>0.9866471853565486</v>
      </c>
      <c r="G58" s="18">
        <f t="shared" si="14"/>
        <v>24639</v>
      </c>
      <c r="H58" s="31">
        <v>86345</v>
      </c>
      <c r="I58" s="31">
        <v>12756</v>
      </c>
      <c r="J58" s="40">
        <f t="shared" si="16"/>
        <v>49279</v>
      </c>
      <c r="K58" s="29">
        <f t="shared" si="17"/>
        <v>0.2588526552892713</v>
      </c>
      <c r="L58" s="29">
        <f t="shared" si="18"/>
        <v>0.25217638344933946</v>
      </c>
      <c r="M58" s="38">
        <f t="shared" si="19"/>
        <v>12427</v>
      </c>
      <c r="N58" s="36">
        <f t="shared" si="7"/>
        <v>12.427</v>
      </c>
      <c r="O58" s="30">
        <f t="shared" si="5"/>
        <v>0.25217638344933946</v>
      </c>
      <c r="P58" s="30"/>
      <c r="Q58" s="30"/>
      <c r="R58" s="30"/>
      <c r="S58" s="12"/>
    </row>
    <row r="59" spans="1:19" s="13" customFormat="1" ht="12.75">
      <c r="A59" s="31">
        <v>18</v>
      </c>
      <c r="B59" s="32">
        <v>38352</v>
      </c>
      <c r="C59" s="27">
        <f t="shared" si="15"/>
        <v>0.31438629045461985</v>
      </c>
      <c r="D59" s="31">
        <v>23042</v>
      </c>
      <c r="E59" s="31">
        <v>-392</v>
      </c>
      <c r="F59" s="35">
        <f t="shared" si="6"/>
        <v>0.9832721686438508</v>
      </c>
      <c r="G59" s="18">
        <f t="shared" si="14"/>
        <v>23434</v>
      </c>
      <c r="H59" s="31">
        <v>86345</v>
      </c>
      <c r="I59" s="31">
        <v>13053</v>
      </c>
      <c r="J59" s="40">
        <f t="shared" si="16"/>
        <v>50250</v>
      </c>
      <c r="K59" s="29">
        <f t="shared" si="17"/>
        <v>0.25976119402985076</v>
      </c>
      <c r="L59" s="29">
        <f t="shared" si="18"/>
        <v>0.2519601990049751</v>
      </c>
      <c r="M59" s="38">
        <f t="shared" si="19"/>
        <v>12661</v>
      </c>
      <c r="N59" s="36">
        <f t="shared" si="7"/>
        <v>12.661</v>
      </c>
      <c r="O59" s="30">
        <f t="shared" si="5"/>
        <v>0.2519601990049751</v>
      </c>
      <c r="P59" s="30"/>
      <c r="Q59" s="30"/>
      <c r="R59" s="30"/>
      <c r="S59" s="12"/>
    </row>
    <row r="60" spans="1:19" s="13" customFormat="1" ht="12.75">
      <c r="A60" s="31">
        <v>18</v>
      </c>
      <c r="B60" s="32">
        <v>38321</v>
      </c>
      <c r="C60" s="27">
        <f t="shared" si="15"/>
        <v>0.29888664520002184</v>
      </c>
      <c r="D60" s="31">
        <v>21906</v>
      </c>
      <c r="E60" s="31">
        <v>-252</v>
      </c>
      <c r="F60" s="35">
        <f t="shared" si="6"/>
        <v>0.9886271324126726</v>
      </c>
      <c r="G60" s="18">
        <f t="shared" si="14"/>
        <v>22158</v>
      </c>
      <c r="H60" s="31">
        <v>86345</v>
      </c>
      <c r="I60" s="31">
        <v>13053</v>
      </c>
      <c r="J60" s="40">
        <f t="shared" si="16"/>
        <v>51386</v>
      </c>
      <c r="K60" s="29">
        <f t="shared" si="17"/>
        <v>0.254018604289106</v>
      </c>
      <c r="L60" s="29">
        <f t="shared" si="18"/>
        <v>0.2491145448176546</v>
      </c>
      <c r="M60" s="38">
        <f t="shared" si="19"/>
        <v>12801</v>
      </c>
      <c r="N60" s="36">
        <f t="shared" si="7"/>
        <v>12.801</v>
      </c>
      <c r="O60" s="30">
        <f t="shared" si="5"/>
        <v>0.2491145448176546</v>
      </c>
      <c r="P60" s="30"/>
      <c r="Q60" s="30"/>
      <c r="R60" s="30"/>
      <c r="S60" s="12"/>
    </row>
    <row r="61" spans="1:19" s="13" customFormat="1" ht="12.75">
      <c r="A61" s="31">
        <v>18</v>
      </c>
      <c r="B61" s="32">
        <v>38291</v>
      </c>
      <c r="C61" s="27">
        <f t="shared" si="15"/>
        <v>0.28423293128854443</v>
      </c>
      <c r="D61" s="31">
        <v>20832</v>
      </c>
      <c r="E61" s="31">
        <v>-85</v>
      </c>
      <c r="F61" s="35">
        <f t="shared" si="6"/>
        <v>0.9959363197399245</v>
      </c>
      <c r="G61" s="18">
        <f t="shared" si="14"/>
        <v>20917</v>
      </c>
      <c r="H61" s="31">
        <v>86345</v>
      </c>
      <c r="I61" s="31">
        <v>13053</v>
      </c>
      <c r="J61" s="40">
        <f t="shared" si="16"/>
        <v>52460</v>
      </c>
      <c r="K61" s="29">
        <f t="shared" si="17"/>
        <v>0.24881814715974077</v>
      </c>
      <c r="L61" s="29">
        <f t="shared" si="18"/>
        <v>0.2471978650400305</v>
      </c>
      <c r="M61" s="38">
        <f t="shared" si="19"/>
        <v>12968</v>
      </c>
      <c r="N61" s="36">
        <f t="shared" si="7"/>
        <v>12.968</v>
      </c>
      <c r="O61" s="30">
        <f t="shared" si="5"/>
        <v>0.2471978650400305</v>
      </c>
      <c r="P61" s="30"/>
      <c r="Q61" s="30"/>
      <c r="R61" s="30"/>
      <c r="S61" s="12"/>
    </row>
    <row r="62" spans="1:19" s="13" customFormat="1" ht="12.75">
      <c r="A62" s="25">
        <v>14</v>
      </c>
      <c r="B62" s="26">
        <v>38260</v>
      </c>
      <c r="C62" s="27">
        <f t="shared" si="15"/>
        <v>0.26961174372341884</v>
      </c>
      <c r="D62" s="25">
        <v>19652</v>
      </c>
      <c r="E62" s="25">
        <v>-92</v>
      </c>
      <c r="F62" s="35">
        <f t="shared" si="6"/>
        <v>0.9953403565640194</v>
      </c>
      <c r="G62" s="18">
        <f t="shared" si="14"/>
        <v>19744</v>
      </c>
      <c r="H62" s="25">
        <v>86345</v>
      </c>
      <c r="I62" s="25">
        <v>13455</v>
      </c>
      <c r="J62" s="40">
        <f t="shared" si="16"/>
        <v>53238</v>
      </c>
      <c r="K62" s="28">
        <f t="shared" si="17"/>
        <v>0.2527330102558323</v>
      </c>
      <c r="L62" s="29">
        <f t="shared" si="18"/>
        <v>0.25100492129681806</v>
      </c>
      <c r="M62" s="38">
        <f t="shared" si="19"/>
        <v>13363</v>
      </c>
      <c r="N62" s="36">
        <f t="shared" si="7"/>
        <v>13.363</v>
      </c>
      <c r="O62" s="30">
        <f t="shared" si="5"/>
        <v>0.25100492129681806</v>
      </c>
      <c r="P62" s="30"/>
      <c r="Q62" s="30"/>
      <c r="R62" s="30"/>
      <c r="S62" s="12"/>
    </row>
    <row r="63" spans="1:19" s="13" customFormat="1" ht="12.75">
      <c r="A63" s="31">
        <v>11</v>
      </c>
      <c r="B63" s="32">
        <v>38230</v>
      </c>
      <c r="C63" s="27">
        <f t="shared" si="15"/>
        <v>0.2464765784114053</v>
      </c>
      <c r="D63" s="31">
        <v>18153</v>
      </c>
      <c r="E63" s="31">
        <v>-466</v>
      </c>
      <c r="F63" s="35">
        <f t="shared" si="6"/>
        <v>0.9749718029969386</v>
      </c>
      <c r="G63" s="18">
        <f t="shared" si="14"/>
        <v>18619</v>
      </c>
      <c r="H63" s="31">
        <v>86345</v>
      </c>
      <c r="I63" s="31">
        <v>12695</v>
      </c>
      <c r="J63" s="40">
        <f t="shared" si="16"/>
        <v>55497</v>
      </c>
      <c r="K63" s="29">
        <f t="shared" si="17"/>
        <v>0.22875110366326107</v>
      </c>
      <c r="L63" s="29">
        <f t="shared" si="18"/>
        <v>0.22035425338306575</v>
      </c>
      <c r="M63" s="38">
        <f t="shared" si="19"/>
        <v>12229</v>
      </c>
      <c r="N63" s="36">
        <f t="shared" si="7"/>
        <v>12.229</v>
      </c>
      <c r="O63" s="30">
        <f t="shared" si="5"/>
        <v>0.22035425338306575</v>
      </c>
      <c r="P63" s="30"/>
      <c r="Q63" s="30"/>
      <c r="R63" s="30"/>
      <c r="S63" s="12"/>
    </row>
    <row r="64" spans="1:19" s="13" customFormat="1" ht="12.75">
      <c r="A64" s="31">
        <v>11</v>
      </c>
      <c r="B64" s="32">
        <v>38199</v>
      </c>
      <c r="C64" s="27">
        <f t="shared" si="15"/>
        <v>0.22810590631364563</v>
      </c>
      <c r="D64" s="33">
        <v>16800</v>
      </c>
      <c r="E64" s="33">
        <v>-831</v>
      </c>
      <c r="F64" s="35">
        <f t="shared" si="6"/>
        <v>0.952867109069253</v>
      </c>
      <c r="G64" s="18">
        <f t="shared" si="14"/>
        <v>17631</v>
      </c>
      <c r="H64" s="31">
        <v>86345</v>
      </c>
      <c r="I64" s="31">
        <v>12695</v>
      </c>
      <c r="J64" s="40">
        <f t="shared" si="16"/>
        <v>56850</v>
      </c>
      <c r="K64" s="29">
        <f t="shared" si="17"/>
        <v>0.22330694810905893</v>
      </c>
      <c r="L64" s="29">
        <f t="shared" si="18"/>
        <v>0.2086895338610378</v>
      </c>
      <c r="M64" s="38">
        <f t="shared" si="19"/>
        <v>11864</v>
      </c>
      <c r="N64" s="36">
        <f t="shared" si="7"/>
        <v>11.864</v>
      </c>
      <c r="O64" s="30">
        <f t="shared" si="5"/>
        <v>0.2086895338610378</v>
      </c>
      <c r="P64" s="30"/>
      <c r="Q64" s="30"/>
      <c r="R64" s="30"/>
      <c r="S64" s="12"/>
    </row>
    <row r="65" spans="1:19" s="13" customFormat="1" ht="12.75">
      <c r="A65" s="31">
        <v>9</v>
      </c>
      <c r="B65" s="32">
        <v>38168</v>
      </c>
      <c r="C65" s="27">
        <f t="shared" si="15"/>
        <v>0.21493798933000763</v>
      </c>
      <c r="D65" s="31">
        <v>15511</v>
      </c>
      <c r="E65" s="31">
        <v>-1136</v>
      </c>
      <c r="F65" s="35">
        <f t="shared" si="6"/>
        <v>0.9317594761818946</v>
      </c>
      <c r="G65" s="18">
        <f t="shared" si="14"/>
        <v>16647</v>
      </c>
      <c r="H65" s="31">
        <v>86345</v>
      </c>
      <c r="I65" s="31">
        <v>14180</v>
      </c>
      <c r="J65" s="40">
        <f t="shared" si="16"/>
        <v>56654</v>
      </c>
      <c r="K65" s="29">
        <f t="shared" si="17"/>
        <v>0.25029124157164545</v>
      </c>
      <c r="L65" s="29">
        <f t="shared" si="18"/>
        <v>0.23023970063896634</v>
      </c>
      <c r="M65" s="38">
        <f t="shared" si="19"/>
        <v>13044</v>
      </c>
      <c r="N65" s="36">
        <f t="shared" si="7"/>
        <v>13.044</v>
      </c>
      <c r="O65" s="30">
        <f t="shared" si="5"/>
        <v>0.23023970063896634</v>
      </c>
      <c r="P65" s="30"/>
      <c r="Q65" s="30"/>
      <c r="R65" s="30"/>
      <c r="S65" s="12"/>
    </row>
    <row r="66" spans="1:19" s="13" customFormat="1" ht="12.75">
      <c r="A66" s="31">
        <v>6</v>
      </c>
      <c r="B66" s="32">
        <v>38138</v>
      </c>
      <c r="C66" s="27">
        <f t="shared" si="15"/>
        <v>0.20184856819736677</v>
      </c>
      <c r="D66" s="31">
        <v>14457</v>
      </c>
      <c r="E66" s="31">
        <v>-921</v>
      </c>
      <c r="F66" s="35">
        <f t="shared" si="6"/>
        <v>0.9401092469761998</v>
      </c>
      <c r="G66" s="18">
        <f t="shared" si="14"/>
        <v>15378</v>
      </c>
      <c r="H66" s="31">
        <v>86345</v>
      </c>
      <c r="I66" s="31">
        <v>14722</v>
      </c>
      <c r="J66" s="40">
        <f t="shared" si="16"/>
        <v>57166</v>
      </c>
      <c r="K66" s="29">
        <f t="shared" si="17"/>
        <v>0.2575307000664731</v>
      </c>
      <c r="L66" s="29">
        <f t="shared" si="18"/>
        <v>0.2414197250113704</v>
      </c>
      <c r="M66" s="38">
        <f t="shared" si="19"/>
        <v>13801</v>
      </c>
      <c r="N66" s="36">
        <f t="shared" si="7"/>
        <v>13.801</v>
      </c>
      <c r="O66" s="30">
        <f t="shared" si="5"/>
        <v>0.2414197250113704</v>
      </c>
      <c r="P66" s="30"/>
      <c r="Q66" s="30"/>
      <c r="R66" s="30"/>
      <c r="S66" s="12"/>
    </row>
    <row r="67" spans="1:19" s="13" customFormat="1" ht="12.75">
      <c r="A67" s="31">
        <v>6</v>
      </c>
      <c r="B67" s="32">
        <v>38107</v>
      </c>
      <c r="C67" s="27">
        <f t="shared" si="15"/>
        <v>0.18776091478994178</v>
      </c>
      <c r="D67" s="31">
        <v>13448</v>
      </c>
      <c r="E67" s="31">
        <v>-379</v>
      </c>
      <c r="F67" s="35">
        <f t="shared" si="6"/>
        <v>0.9725898604180228</v>
      </c>
      <c r="G67" s="18">
        <f t="shared" si="14"/>
        <v>13827</v>
      </c>
      <c r="H67" s="31">
        <v>86345</v>
      </c>
      <c r="I67" s="31">
        <v>14722</v>
      </c>
      <c r="J67" s="40">
        <f t="shared" si="16"/>
        <v>58175</v>
      </c>
      <c r="K67" s="29">
        <f t="shared" si="17"/>
        <v>0.2530640309411259</v>
      </c>
      <c r="L67" s="29">
        <f t="shared" si="18"/>
        <v>0.24654920498495916</v>
      </c>
      <c r="M67" s="38">
        <f t="shared" si="19"/>
        <v>14343</v>
      </c>
      <c r="N67" s="36">
        <f t="shared" si="7"/>
        <v>14.343</v>
      </c>
      <c r="O67" s="30">
        <f t="shared" si="5"/>
        <v>0.24654920498495916</v>
      </c>
      <c r="P67" s="30"/>
      <c r="Q67" s="30"/>
      <c r="R67" s="30"/>
      <c r="S67" s="12"/>
    </row>
    <row r="68" spans="1:19" s="13" customFormat="1" ht="12.75">
      <c r="A68" s="31">
        <v>5</v>
      </c>
      <c r="B68" s="32">
        <v>38077</v>
      </c>
      <c r="C68" s="27">
        <f t="shared" si="15"/>
        <v>0.16334953165715896</v>
      </c>
      <c r="D68" s="31">
        <v>11597</v>
      </c>
      <c r="E68" s="31">
        <v>-481</v>
      </c>
      <c r="F68" s="35">
        <f t="shared" si="6"/>
        <v>0.9601755257492962</v>
      </c>
      <c r="G68" s="18">
        <f t="shared" si="14"/>
        <v>12078</v>
      </c>
      <c r="H68" s="31">
        <v>86345</v>
      </c>
      <c r="I68" s="31">
        <v>15350</v>
      </c>
      <c r="J68" s="40">
        <f t="shared" si="16"/>
        <v>59398</v>
      </c>
      <c r="K68" s="29">
        <f t="shared" si="17"/>
        <v>0.2584262096366881</v>
      </c>
      <c r="L68" s="29">
        <f t="shared" si="18"/>
        <v>0.2503282938819489</v>
      </c>
      <c r="M68" s="38">
        <f t="shared" si="19"/>
        <v>14869</v>
      </c>
      <c r="N68" s="36">
        <f t="shared" si="7"/>
        <v>14.869</v>
      </c>
      <c r="O68" s="30">
        <f t="shared" si="5"/>
        <v>0.2503282938819489</v>
      </c>
      <c r="P68" s="30"/>
      <c r="Q68" s="30"/>
      <c r="R68" s="30"/>
      <c r="S68" s="12"/>
    </row>
    <row r="69" spans="1:19" s="13" customFormat="1" ht="12.75">
      <c r="A69" s="31">
        <v>4</v>
      </c>
      <c r="B69" s="32">
        <v>38046</v>
      </c>
      <c r="C69" s="27">
        <f>+D69/(H69-I69)</f>
        <v>0.14732523141575332</v>
      </c>
      <c r="D69" s="31">
        <v>10377</v>
      </c>
      <c r="E69" s="31">
        <v>-399</v>
      </c>
      <c r="F69" s="35">
        <f t="shared" si="6"/>
        <v>0.9629732739420935</v>
      </c>
      <c r="G69" s="18">
        <f t="shared" si="14"/>
        <v>10776</v>
      </c>
      <c r="H69" s="31">
        <v>86345</v>
      </c>
      <c r="I69" s="31">
        <v>15909</v>
      </c>
      <c r="J69" s="40">
        <f t="shared" si="16"/>
        <v>60059</v>
      </c>
      <c r="K69" s="29">
        <f t="shared" si="17"/>
        <v>0.26488952530012155</v>
      </c>
      <c r="L69" s="29">
        <f t="shared" si="18"/>
        <v>0.25824605804292444</v>
      </c>
      <c r="M69" s="38">
        <f t="shared" si="19"/>
        <v>15510</v>
      </c>
      <c r="N69" s="36">
        <f t="shared" si="7"/>
        <v>15.51</v>
      </c>
      <c r="O69" s="30">
        <f t="shared" si="5"/>
        <v>0.25824605804292444</v>
      </c>
      <c r="P69" s="37">
        <f>J69-15000</f>
        <v>45059</v>
      </c>
      <c r="Q69" s="37">
        <f>I69+J69-P69</f>
        <v>30909</v>
      </c>
      <c r="R69" s="37">
        <f>Q69+E69</f>
        <v>30510</v>
      </c>
      <c r="S69" s="12"/>
    </row>
    <row r="70" spans="1:19" ht="15" customHeight="1">
      <c r="A70" s="3"/>
      <c r="B70" s="6" t="s">
        <v>5</v>
      </c>
      <c r="C70" s="6"/>
      <c r="D70" s="3"/>
      <c r="E70" s="3"/>
      <c r="F70" s="3"/>
      <c r="G70" s="3"/>
      <c r="H70" s="3"/>
      <c r="I70" s="3"/>
      <c r="J70" s="40"/>
      <c r="K70" s="5"/>
      <c r="L70" s="3"/>
      <c r="M70" s="38"/>
      <c r="N70" s="1"/>
      <c r="O70" s="1"/>
      <c r="P70" s="1"/>
      <c r="Q70" s="1"/>
      <c r="R70" s="1"/>
      <c r="S70" s="1"/>
    </row>
    <row r="71" spans="1:19" ht="15" customHeight="1">
      <c r="A71" s="3"/>
      <c r="B71" s="4"/>
      <c r="C71" s="4"/>
      <c r="D71" s="3"/>
      <c r="E71" s="3"/>
      <c r="F71" s="3"/>
      <c r="G71" s="3"/>
      <c r="H71" s="3"/>
      <c r="I71" s="3"/>
      <c r="J71" s="40"/>
      <c r="K71" s="3"/>
      <c r="L71" s="3"/>
      <c r="M71" s="38"/>
      <c r="N71" s="1"/>
      <c r="O71" s="1"/>
      <c r="P71" s="1"/>
      <c r="Q71" s="1"/>
      <c r="R71" s="1"/>
      <c r="S71" s="1"/>
    </row>
    <row r="72" spans="1:19" ht="15" customHeight="1">
      <c r="A72" s="3"/>
      <c r="B72" s="3"/>
      <c r="C72" s="3"/>
      <c r="D72" s="3"/>
      <c r="E72" s="3"/>
      <c r="F72" s="3"/>
      <c r="G72" s="3"/>
      <c r="H72" s="3"/>
      <c r="I72" s="3"/>
      <c r="J72" s="40"/>
      <c r="K72" s="3"/>
      <c r="L72" s="3"/>
      <c r="M72" s="38"/>
      <c r="N72" s="1"/>
      <c r="O72" s="1"/>
      <c r="P72" s="1"/>
      <c r="Q72" s="1"/>
      <c r="R72" s="1"/>
      <c r="S72" s="1"/>
    </row>
    <row r="73" spans="1:19" ht="15" customHeight="1">
      <c r="A73" s="3"/>
      <c r="B73" s="3"/>
      <c r="C73" s="3"/>
      <c r="D73" s="3"/>
      <c r="E73" s="3"/>
      <c r="F73" s="3"/>
      <c r="G73" s="3"/>
      <c r="H73" s="3"/>
      <c r="I73" s="3"/>
      <c r="J73" s="40"/>
      <c r="K73" s="3"/>
      <c r="L73" s="3"/>
      <c r="M73" s="38"/>
      <c r="N73" s="1"/>
      <c r="O73" s="1"/>
      <c r="P73" s="1"/>
      <c r="Q73" s="1"/>
      <c r="R73" s="1"/>
      <c r="S73" s="1"/>
    </row>
    <row r="74" spans="1:19" ht="15" customHeight="1">
      <c r="A74" s="1"/>
      <c r="B74" s="1"/>
      <c r="C74" s="1"/>
      <c r="D74" s="1"/>
      <c r="E74" s="1"/>
      <c r="F74" s="1"/>
      <c r="G74" s="1"/>
      <c r="H74" s="1"/>
      <c r="I74" s="1"/>
      <c r="J74" s="38"/>
      <c r="K74" s="1"/>
      <c r="L74" s="1"/>
      <c r="M74" s="38"/>
      <c r="N74" s="1"/>
      <c r="O74" s="1"/>
      <c r="P74" s="1"/>
      <c r="Q74" s="1"/>
      <c r="R74" s="1"/>
      <c r="S74" s="1"/>
    </row>
    <row r="75" spans="1:19" ht="15" customHeight="1">
      <c r="A75" s="1"/>
      <c r="B75" s="1"/>
      <c r="C75" s="1"/>
      <c r="D75" s="1"/>
      <c r="E75" s="1"/>
      <c r="F75" s="1"/>
      <c r="G75" s="1"/>
      <c r="H75" s="1"/>
      <c r="I75" s="1"/>
      <c r="J75" s="38"/>
      <c r="K75" s="1"/>
      <c r="L75" s="1"/>
      <c r="M75" s="38"/>
      <c r="N75" s="1"/>
      <c r="O75" s="1"/>
      <c r="P75" s="1"/>
      <c r="Q75" s="1"/>
      <c r="R75" s="1"/>
      <c r="S75" s="1"/>
    </row>
    <row r="76" spans="1:19" ht="15" customHeight="1">
      <c r="A76" s="1"/>
      <c r="B76" s="1"/>
      <c r="C76" s="1"/>
      <c r="D76" s="1"/>
      <c r="E76" s="1"/>
      <c r="F76" s="1"/>
      <c r="G76" s="1"/>
      <c r="H76" s="1"/>
      <c r="I76" s="1"/>
      <c r="J76" s="38"/>
      <c r="K76" s="1"/>
      <c r="L76" s="1"/>
      <c r="M76" s="38"/>
      <c r="N76" s="1"/>
      <c r="O76" s="1"/>
      <c r="P76" s="1"/>
      <c r="Q76" s="1"/>
      <c r="R76" s="1"/>
      <c r="S76" s="1"/>
    </row>
    <row r="77" spans="1:19" ht="15" customHeight="1">
      <c r="A77" s="1"/>
      <c r="B77" s="1"/>
      <c r="C77" s="1"/>
      <c r="D77" s="1"/>
      <c r="E77" s="1"/>
      <c r="F77" s="1"/>
      <c r="G77" s="1"/>
      <c r="H77" s="1"/>
      <c r="I77" s="1"/>
      <c r="J77" s="38"/>
      <c r="K77" s="1"/>
      <c r="L77" s="1"/>
      <c r="M77" s="38"/>
      <c r="N77" s="1"/>
      <c r="O77" s="1"/>
      <c r="P77" s="1"/>
      <c r="Q77" s="1"/>
      <c r="R77" s="1"/>
      <c r="S77" s="1"/>
    </row>
    <row r="78" spans="1:19" ht="15" customHeight="1">
      <c r="A78" s="1"/>
      <c r="B78" s="1"/>
      <c r="C78" s="1"/>
      <c r="D78" s="1"/>
      <c r="E78" s="1"/>
      <c r="F78" s="1"/>
      <c r="G78" s="1"/>
      <c r="H78" s="1"/>
      <c r="I78" s="1"/>
      <c r="J78" s="38"/>
      <c r="K78" s="1"/>
      <c r="L78" s="1"/>
      <c r="M78" s="38"/>
      <c r="N78" s="1"/>
      <c r="O78" s="1"/>
      <c r="P78" s="1"/>
      <c r="Q78" s="1"/>
      <c r="R78" s="1"/>
      <c r="S78" s="1"/>
    </row>
    <row r="79" spans="1:19" ht="15" customHeight="1">
      <c r="A79" s="1"/>
      <c r="B79" s="1"/>
      <c r="C79" s="1"/>
      <c r="D79" s="1"/>
      <c r="E79" s="1"/>
      <c r="F79" s="1"/>
      <c r="G79" s="1"/>
      <c r="H79" s="1"/>
      <c r="I79" s="1"/>
      <c r="J79" s="38"/>
      <c r="K79" s="1"/>
      <c r="L79" s="1"/>
      <c r="M79" s="38"/>
      <c r="N79" s="1"/>
      <c r="O79" s="1"/>
      <c r="P79" s="1"/>
      <c r="Q79" s="1"/>
      <c r="R79" s="1"/>
      <c r="S79" s="1"/>
    </row>
    <row r="80" spans="1:19" ht="15" customHeight="1">
      <c r="A80" s="1"/>
      <c r="B80" s="1"/>
      <c r="C80" s="1"/>
      <c r="D80" s="1"/>
      <c r="E80" s="1"/>
      <c r="F80" s="1"/>
      <c r="G80" s="1"/>
      <c r="H80" s="1"/>
      <c r="I80" s="1"/>
      <c r="J80" s="38"/>
      <c r="K80" s="1"/>
      <c r="L80" s="1"/>
      <c r="M80" s="38"/>
      <c r="N80" s="1"/>
      <c r="O80" s="1"/>
      <c r="P80" s="1"/>
      <c r="Q80" s="1"/>
      <c r="R80" s="1"/>
      <c r="S80" s="1"/>
    </row>
    <row r="81" spans="1:19" ht="15" customHeight="1">
      <c r="A81" s="1"/>
      <c r="B81" s="1"/>
      <c r="C81" s="1"/>
      <c r="D81" s="1"/>
      <c r="E81" s="1"/>
      <c r="F81" s="1"/>
      <c r="G81" s="1"/>
      <c r="H81" s="1"/>
      <c r="I81" s="1"/>
      <c r="J81" s="38"/>
      <c r="K81" s="1"/>
      <c r="L81" s="1"/>
      <c r="M81" s="38"/>
      <c r="N81" s="1"/>
      <c r="O81" s="1"/>
      <c r="P81" s="1"/>
      <c r="Q81" s="1"/>
      <c r="R81" s="1"/>
      <c r="S81" s="1"/>
    </row>
    <row r="82" spans="1:19" ht="15" customHeight="1">
      <c r="A82" s="1"/>
      <c r="B82" s="1"/>
      <c r="C82" s="1"/>
      <c r="D82" s="1"/>
      <c r="E82" s="1"/>
      <c r="F82" s="1"/>
      <c r="G82" s="1"/>
      <c r="H82" s="1"/>
      <c r="I82" s="1"/>
      <c r="J82" s="38"/>
      <c r="K82" s="1"/>
      <c r="L82" s="1"/>
      <c r="M82" s="38"/>
      <c r="N82" s="1"/>
      <c r="O82" s="1"/>
      <c r="P82" s="1"/>
      <c r="Q82" s="1"/>
      <c r="R82" s="1"/>
      <c r="S82" s="1"/>
    </row>
    <row r="83" spans="1:19" ht="15" customHeight="1">
      <c r="A83" s="1"/>
      <c r="B83" s="1"/>
      <c r="C83" s="1"/>
      <c r="D83" s="1"/>
      <c r="E83" s="1"/>
      <c r="F83" s="1"/>
      <c r="G83" s="1"/>
      <c r="H83" s="1"/>
      <c r="I83" s="1"/>
      <c r="J83" s="38"/>
      <c r="K83" s="1"/>
      <c r="L83" s="1"/>
      <c r="M83" s="38"/>
      <c r="N83" s="1"/>
      <c r="O83" s="1"/>
      <c r="P83" s="1"/>
      <c r="Q83" s="1"/>
      <c r="R83" s="1"/>
      <c r="S83" s="1"/>
    </row>
    <row r="84" spans="1:19" ht="15" customHeight="1">
      <c r="A84" s="1"/>
      <c r="B84" s="1"/>
      <c r="C84" s="1"/>
      <c r="D84" s="1"/>
      <c r="E84" s="1"/>
      <c r="F84" s="1"/>
      <c r="G84" s="1"/>
      <c r="H84" s="1"/>
      <c r="I84" s="1"/>
      <c r="J84" s="38"/>
      <c r="K84" s="1"/>
      <c r="L84" s="1"/>
      <c r="M84" s="38"/>
      <c r="N84" s="1"/>
      <c r="O84" s="1"/>
      <c r="P84" s="1"/>
      <c r="Q84" s="1"/>
      <c r="R84" s="1"/>
      <c r="S84" s="1"/>
    </row>
    <row r="85" spans="1:19" ht="15" customHeight="1">
      <c r="A85" s="1"/>
      <c r="B85" s="1"/>
      <c r="C85" s="1"/>
      <c r="D85" s="1"/>
      <c r="E85" s="1"/>
      <c r="F85" s="1"/>
      <c r="G85" s="1"/>
      <c r="H85" s="1"/>
      <c r="I85" s="1"/>
      <c r="J85" s="38"/>
      <c r="K85" s="1"/>
      <c r="L85" s="1"/>
      <c r="M85" s="38"/>
      <c r="N85" s="1"/>
      <c r="O85" s="1"/>
      <c r="P85" s="1"/>
      <c r="Q85" s="1"/>
      <c r="R85" s="1"/>
      <c r="S85" s="1"/>
    </row>
    <row r="86" spans="1:19" ht="15" customHeight="1">
      <c r="A86" s="1"/>
      <c r="B86" s="1"/>
      <c r="C86" s="1"/>
      <c r="D86" s="1"/>
      <c r="E86" s="1"/>
      <c r="F86" s="1"/>
      <c r="G86" s="1"/>
      <c r="H86" s="1"/>
      <c r="I86" s="1"/>
      <c r="J86" s="38"/>
      <c r="K86" s="1"/>
      <c r="L86" s="1"/>
      <c r="M86" s="38"/>
      <c r="N86" s="1"/>
      <c r="O86" s="1"/>
      <c r="P86" s="1"/>
      <c r="Q86" s="1"/>
      <c r="R86" s="1"/>
      <c r="S86" s="1"/>
    </row>
    <row r="87" spans="1:19" ht="15" customHeight="1">
      <c r="A87" s="1"/>
      <c r="B87" s="1"/>
      <c r="C87" s="1"/>
      <c r="D87" s="1"/>
      <c r="E87" s="1"/>
      <c r="F87" s="1"/>
      <c r="G87" s="1"/>
      <c r="H87" s="1"/>
      <c r="I87" s="1"/>
      <c r="J87" s="38"/>
      <c r="K87" s="1"/>
      <c r="L87" s="1"/>
      <c r="M87" s="38"/>
      <c r="N87" s="1"/>
      <c r="O87" s="1"/>
      <c r="P87" s="1"/>
      <c r="Q87" s="1"/>
      <c r="R87" s="1"/>
      <c r="S87" s="1"/>
    </row>
    <row r="88" spans="1:19" ht="15" customHeight="1">
      <c r="A88" s="1"/>
      <c r="B88" s="1"/>
      <c r="C88" s="1"/>
      <c r="D88" s="1"/>
      <c r="E88" s="1"/>
      <c r="F88" s="1"/>
      <c r="G88" s="1"/>
      <c r="H88" s="1"/>
      <c r="I88" s="1"/>
      <c r="J88" s="38"/>
      <c r="K88" s="1"/>
      <c r="L88" s="1"/>
      <c r="M88" s="38"/>
      <c r="N88" s="1"/>
      <c r="O88" s="1"/>
      <c r="P88" s="1"/>
      <c r="Q88" s="1"/>
      <c r="R88" s="1"/>
      <c r="S88" s="1"/>
    </row>
    <row r="89" spans="1:19" ht="15" customHeight="1">
      <c r="A89" s="1"/>
      <c r="B89" s="1"/>
      <c r="C89" s="1"/>
      <c r="D89" s="1"/>
      <c r="E89" s="1"/>
      <c r="F89" s="1"/>
      <c r="G89" s="1"/>
      <c r="H89" s="1"/>
      <c r="I89" s="1"/>
      <c r="J89" s="38"/>
      <c r="K89" s="1"/>
      <c r="L89" s="1"/>
      <c r="M89" s="38"/>
      <c r="N89" s="1"/>
      <c r="O89" s="1"/>
      <c r="P89" s="1"/>
      <c r="Q89" s="1"/>
      <c r="R89" s="1"/>
      <c r="S89" s="1"/>
    </row>
    <row r="90" spans="1:19" ht="15" customHeight="1">
      <c r="A90" s="1"/>
      <c r="B90" s="1"/>
      <c r="C90" s="1"/>
      <c r="D90" s="1"/>
      <c r="E90" s="1"/>
      <c r="F90" s="1"/>
      <c r="G90" s="1"/>
      <c r="H90" s="1"/>
      <c r="I90" s="1"/>
      <c r="J90" s="38"/>
      <c r="K90" s="1"/>
      <c r="L90" s="1"/>
      <c r="M90" s="38"/>
      <c r="N90" s="1"/>
      <c r="O90" s="1"/>
      <c r="P90" s="1"/>
      <c r="Q90" s="1"/>
      <c r="R90" s="1"/>
      <c r="S90" s="1"/>
    </row>
    <row r="91" spans="1:19" ht="15" customHeight="1">
      <c r="A91" s="1"/>
      <c r="B91" s="1"/>
      <c r="C91" s="1"/>
      <c r="D91" s="1"/>
      <c r="E91" s="1"/>
      <c r="F91" s="1"/>
      <c r="G91" s="1"/>
      <c r="H91" s="1"/>
      <c r="I91" s="1"/>
      <c r="J91" s="38"/>
      <c r="K91" s="1"/>
      <c r="L91" s="1"/>
      <c r="M91" s="38"/>
      <c r="N91" s="1"/>
      <c r="O91" s="1"/>
      <c r="P91" s="1"/>
      <c r="Q91" s="1"/>
      <c r="R91" s="1"/>
      <c r="S91" s="1"/>
    </row>
    <row r="92" spans="1:19" ht="15" customHeight="1">
      <c r="A92" s="1"/>
      <c r="B92" s="1"/>
      <c r="C92" s="1"/>
      <c r="D92" s="1"/>
      <c r="E92" s="1"/>
      <c r="F92" s="1"/>
      <c r="G92" s="1"/>
      <c r="H92" s="1"/>
      <c r="I92" s="1"/>
      <c r="J92" s="38"/>
      <c r="K92" s="1"/>
      <c r="L92" s="1"/>
      <c r="M92" s="38"/>
      <c r="N92" s="1"/>
      <c r="O92" s="1"/>
      <c r="P92" s="1"/>
      <c r="Q92" s="1"/>
      <c r="R92" s="1"/>
      <c r="S92" s="1"/>
    </row>
    <row r="93" spans="1:19" ht="15" customHeight="1">
      <c r="A93" s="1"/>
      <c r="B93" s="1"/>
      <c r="C93" s="1"/>
      <c r="D93" s="1"/>
      <c r="E93" s="1"/>
      <c r="F93" s="1"/>
      <c r="G93" s="1"/>
      <c r="H93" s="1"/>
      <c r="I93" s="1"/>
      <c r="J93" s="38"/>
      <c r="K93" s="1"/>
      <c r="L93" s="1"/>
      <c r="M93" s="38"/>
      <c r="N93" s="1"/>
      <c r="O93" s="1"/>
      <c r="P93" s="1"/>
      <c r="Q93" s="1"/>
      <c r="R93" s="1"/>
      <c r="S93" s="1"/>
    </row>
    <row r="94" spans="1:19" ht="15" customHeight="1">
      <c r="A94" s="1"/>
      <c r="B94" s="1"/>
      <c r="C94" s="1"/>
      <c r="D94" s="1"/>
      <c r="E94" s="1"/>
      <c r="F94" s="1"/>
      <c r="G94" s="1"/>
      <c r="H94" s="1"/>
      <c r="I94" s="1"/>
      <c r="J94" s="38"/>
      <c r="K94" s="1"/>
      <c r="L94" s="1"/>
      <c r="M94" s="38"/>
      <c r="N94" s="1"/>
      <c r="O94" s="1"/>
      <c r="P94" s="1"/>
      <c r="Q94" s="1"/>
      <c r="R94" s="1"/>
      <c r="S94" s="1"/>
    </row>
  </sheetData>
  <printOptions verticalCentered="1"/>
  <pageMargins left="0.31" right="0.4" top="0.23" bottom="0.35" header="0.23" footer="0.19"/>
  <pageSetup fitToHeight="1" fitToWidth="1" horizontalDpi="600" verticalDpi="600" orientation="landscape" scale="54" r:id="rId2"/>
  <headerFooter alignWithMargins="0">
    <oddFooter>&amp;R&amp;F     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2008-04-09T18:10:44Z</cp:lastPrinted>
  <dcterms:created xsi:type="dcterms:W3CDTF">2002-03-21T16:35:03Z</dcterms:created>
  <dcterms:modified xsi:type="dcterms:W3CDTF">2008-04-09T18:29:01Z</dcterms:modified>
  <cp:category/>
  <cp:version/>
  <cp:contentType/>
  <cp:contentStatus/>
</cp:coreProperties>
</file>