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'Sheet1'!$A$1:$M$25</definedName>
    <definedName name="_xlnm.Print_Area" localSheetId="1">'Sheet2'!$A$1:$B$16</definedName>
    <definedName name="_xlnm.Print_Area" localSheetId="2">'Sheet3'!$A$6:$D$20</definedName>
  </definedNames>
  <calcPr fullCalcOnLoad="1"/>
</workbook>
</file>

<file path=xl/sharedStrings.xml><?xml version="1.0" encoding="utf-8"?>
<sst xmlns="http://schemas.openxmlformats.org/spreadsheetml/2006/main" count="36" uniqueCount="32">
  <si>
    <t>PROJECT ESTIMATE</t>
  </si>
  <si>
    <t>DOE REVIEW ESTIMATE</t>
  </si>
  <si>
    <t>WBS</t>
  </si>
  <si>
    <t>Baseline (4/05)</t>
  </si>
  <si>
    <t>ACWP (1/31/08)</t>
  </si>
  <si>
    <t>ETC</t>
  </si>
  <si>
    <t>TOTAL EAC with contingency</t>
  </si>
  <si>
    <t>Contingency</t>
  </si>
  <si>
    <t>TOTAL EAC</t>
  </si>
  <si>
    <t>Contingency'</t>
  </si>
  <si>
    <t>Total</t>
  </si>
  <si>
    <t>% of ETC</t>
  </si>
  <si>
    <t>Vacuum Vessel</t>
  </si>
  <si>
    <t>Conventional Coils</t>
  </si>
  <si>
    <t>Modular Coils</t>
  </si>
  <si>
    <t>Structures</t>
  </si>
  <si>
    <t>Coil Services</t>
  </si>
  <si>
    <t>Cryostat &amp; Base Support Structure</t>
  </si>
  <si>
    <t>Field Period Assembly</t>
  </si>
  <si>
    <t>Stellarator Core Management &amp; Integration</t>
  </si>
  <si>
    <t>Auxiliary Systems</t>
  </si>
  <si>
    <t>Diagnostics</t>
  </si>
  <si>
    <t>Electrical Power Systems</t>
  </si>
  <si>
    <t>I&amp;C Systems</t>
  </si>
  <si>
    <t>Facility Systems</t>
  </si>
  <si>
    <t>Test Cell Preparation  &amp; Machine Assembly</t>
  </si>
  <si>
    <t>Project Management</t>
  </si>
  <si>
    <t>Project Engineering</t>
  </si>
  <si>
    <t>Project Physics</t>
  </si>
  <si>
    <t>Start-up</t>
  </si>
  <si>
    <t>Allocations</t>
  </si>
  <si>
    <t>DCMA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</si>
</sst>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m/d/yy;@"/>
    <numFmt numFmtId="167" formatCode="_(* #,##0.0_);_(* \(#,##0.0\);_(* &quot;-&quot;??_);_(@_)"/>
    <numFmt numFmtId="168" formatCode="_(* #,##0_);_(* \(#,##0\);_(* &quot;-&quot;??_);_(@_)"/>
    <numFmt numFmtId="169" formatCode="&quot;$&quot;#,##0"/>
    <numFmt numFmtId="170" formatCode="0.0%"/>
  </numFmts>
  <fonts count="7">
    <font>
      <sz val="10"/>
      <name val="Arial"/>
      <family val="0"/>
    </font>
    <font>
      <b/>
      <u val="single"/>
      <sz val="9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u val="single"/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3" fontId="1" fillId="0" borderId="5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Continuous"/>
    </xf>
    <xf numFmtId="3" fontId="1" fillId="0" borderId="7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3" fontId="1" fillId="0" borderId="8" xfId="0" applyNumberFormat="1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169" fontId="2" fillId="0" borderId="12" xfId="0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9" fontId="2" fillId="0" borderId="0" xfId="19" applyFont="1" applyFill="1" applyBorder="1" applyAlignment="1">
      <alignment horizontal="center"/>
    </xf>
    <xf numFmtId="169" fontId="2" fillId="0" borderId="0" xfId="19" applyNumberFormat="1" applyFont="1" applyFill="1" applyBorder="1" applyAlignment="1">
      <alignment horizontal="center"/>
    </xf>
    <xf numFmtId="9" fontId="3" fillId="0" borderId="0" xfId="19" applyNumberFormat="1" applyFont="1" applyFill="1" applyBorder="1" applyAlignment="1">
      <alignment horizontal="center"/>
    </xf>
    <xf numFmtId="9" fontId="2" fillId="0" borderId="0" xfId="19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69" fontId="1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wrapText="1"/>
    </xf>
    <xf numFmtId="169" fontId="2" fillId="0" borderId="14" xfId="0" applyNumberFormat="1" applyFont="1" applyFill="1" applyBorder="1" applyAlignment="1">
      <alignment horizontal="center"/>
    </xf>
    <xf numFmtId="169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8" xfId="0" applyFont="1" applyFill="1" applyBorder="1" applyAlignment="1">
      <alignment/>
    </xf>
    <xf numFmtId="0" fontId="2" fillId="0" borderId="15" xfId="0" applyFont="1" applyFill="1" applyBorder="1" applyAlignment="1">
      <alignment wrapText="1"/>
    </xf>
    <xf numFmtId="169" fontId="2" fillId="0" borderId="10" xfId="0" applyNumberFormat="1" applyFont="1" applyFill="1" applyBorder="1" applyAlignment="1">
      <alignment horizontal="center"/>
    </xf>
    <xf numFmtId="170" fontId="2" fillId="0" borderId="15" xfId="19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3" fontId="1" fillId="0" borderId="7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Continuous"/>
    </xf>
    <xf numFmtId="0" fontId="2" fillId="0" borderId="17" xfId="0" applyFont="1" applyFill="1" applyBorder="1" applyAlignment="1">
      <alignment horizontal="centerContinuous"/>
    </xf>
    <xf numFmtId="0" fontId="3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 wrapText="1"/>
    </xf>
    <xf numFmtId="169" fontId="3" fillId="0" borderId="0" xfId="0" applyNumberFormat="1" applyFont="1" applyFill="1" applyAlignment="1">
      <alignment/>
    </xf>
    <xf numFmtId="0" fontId="4" fillId="0" borderId="7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69" fontId="5" fillId="0" borderId="7" xfId="0" applyNumberFormat="1" applyFont="1" applyFill="1" applyBorder="1" applyAlignment="1">
      <alignment horizontal="center"/>
    </xf>
    <xf numFmtId="169" fontId="5" fillId="0" borderId="12" xfId="0" applyNumberFormat="1" applyFont="1" applyFill="1" applyBorder="1" applyAlignment="1">
      <alignment horizontal="center"/>
    </xf>
    <xf numFmtId="169" fontId="0" fillId="0" borderId="12" xfId="0" applyNumberFormat="1" applyFont="1" applyFill="1" applyBorder="1" applyAlignment="1">
      <alignment horizontal="center"/>
    </xf>
    <xf numFmtId="169" fontId="6" fillId="0" borderId="12" xfId="0" applyNumberFormat="1" applyFont="1" applyFill="1" applyBorder="1" applyAlignment="1">
      <alignment horizontal="center" wrapText="1"/>
    </xf>
    <xf numFmtId="169" fontId="0" fillId="0" borderId="12" xfId="0" applyNumberFormat="1" applyFont="1" applyFill="1" applyBorder="1" applyAlignment="1">
      <alignment horizontal="center"/>
    </xf>
    <xf numFmtId="169" fontId="0" fillId="0" borderId="14" xfId="0" applyNumberFormat="1" applyFont="1" applyFill="1" applyBorder="1" applyAlignment="1">
      <alignment horizontal="center"/>
    </xf>
    <xf numFmtId="169" fontId="6" fillId="0" borderId="10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169" fontId="6" fillId="0" borderId="12" xfId="19" applyNumberFormat="1" applyFont="1" applyFill="1" applyBorder="1" applyAlignment="1">
      <alignment horizontal="center"/>
    </xf>
    <xf numFmtId="169" fontId="6" fillId="0" borderId="14" xfId="19" applyNumberFormat="1" applyFont="1" applyFill="1" applyBorder="1" applyAlignment="1">
      <alignment horizontal="center"/>
    </xf>
    <xf numFmtId="169" fontId="6" fillId="0" borderId="10" xfId="19" applyNumberFormat="1" applyFont="1" applyFill="1" applyBorder="1" applyAlignment="1">
      <alignment horizontal="center"/>
    </xf>
    <xf numFmtId="9" fontId="2" fillId="0" borderId="15" xfId="19" applyFont="1" applyFill="1" applyBorder="1" applyAlignment="1">
      <alignment horizontal="center"/>
    </xf>
    <xf numFmtId="169" fontId="2" fillId="0" borderId="7" xfId="0" applyNumberFormat="1" applyFont="1" applyFill="1" applyBorder="1" applyAlignment="1">
      <alignment horizontal="center"/>
    </xf>
    <xf numFmtId="169" fontId="2" fillId="0" borderId="10" xfId="0" applyNumberFormat="1" applyFont="1" applyFill="1" applyBorder="1" applyAlignment="1">
      <alignment/>
    </xf>
    <xf numFmtId="9" fontId="3" fillId="0" borderId="13" xfId="19" applyNumberFormat="1" applyFont="1" applyFill="1" applyBorder="1" applyAlignment="1">
      <alignment horizontal="center"/>
    </xf>
    <xf numFmtId="169" fontId="3" fillId="0" borderId="7" xfId="0" applyNumberFormat="1" applyFont="1" applyFill="1" applyBorder="1" applyAlignment="1">
      <alignment/>
    </xf>
    <xf numFmtId="169" fontId="3" fillId="0" borderId="12" xfId="0" applyNumberFormat="1" applyFont="1" applyFill="1" applyBorder="1" applyAlignment="1">
      <alignment/>
    </xf>
    <xf numFmtId="169" fontId="3" fillId="0" borderId="1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D27" sqref="D27"/>
    </sheetView>
  </sheetViews>
  <sheetFormatPr defaultColWidth="9.140625" defaultRowHeight="12.75"/>
  <cols>
    <col min="1" max="1" width="3.421875" style="40" customWidth="1"/>
    <col min="2" max="2" width="35.57421875" style="41" bestFit="1" customWidth="1"/>
    <col min="3" max="3" width="15.140625" style="42" customWidth="1"/>
    <col min="4" max="6" width="15.140625" style="45" customWidth="1"/>
    <col min="7" max="7" width="5.7109375" style="44" bestFit="1" customWidth="1"/>
    <col min="8" max="8" width="23.421875" style="45" customWidth="1"/>
    <col min="9" max="9" width="2.57421875" style="46" customWidth="1"/>
    <col min="10" max="11" width="10.421875" style="40" customWidth="1"/>
    <col min="12" max="12" width="4.57421875" style="40" bestFit="1" customWidth="1"/>
    <col min="13" max="13" width="10.140625" style="40" bestFit="1" customWidth="1"/>
    <col min="14" max="16384" width="9.140625" style="40" customWidth="1"/>
  </cols>
  <sheetData>
    <row r="1" spans="1:13" ht="18" customHeight="1" thickBot="1">
      <c r="A1" s="1"/>
      <c r="B1" s="2"/>
      <c r="C1" s="2"/>
      <c r="D1" s="2"/>
      <c r="E1" s="3" t="s">
        <v>0</v>
      </c>
      <c r="F1" s="4"/>
      <c r="G1" s="4"/>
      <c r="H1" s="5"/>
      <c r="I1" s="6"/>
      <c r="J1" s="49" t="s">
        <v>1</v>
      </c>
      <c r="K1" s="50"/>
      <c r="L1" s="50"/>
      <c r="M1" s="51"/>
    </row>
    <row r="2" spans="1:13" s="55" customFormat="1" ht="13.5" customHeight="1">
      <c r="A2" s="7" t="s">
        <v>2</v>
      </c>
      <c r="B2" s="8"/>
      <c r="C2" s="60" t="s">
        <v>3</v>
      </c>
      <c r="D2" s="9" t="s">
        <v>4</v>
      </c>
      <c r="E2" s="10" t="s">
        <v>5</v>
      </c>
      <c r="F2" s="11"/>
      <c r="G2" s="12"/>
      <c r="H2" s="69" t="s">
        <v>6</v>
      </c>
      <c r="I2" s="14"/>
      <c r="J2" s="52" t="s">
        <v>5</v>
      </c>
      <c r="K2" s="53" t="s">
        <v>7</v>
      </c>
      <c r="L2" s="54"/>
      <c r="M2" s="13" t="s">
        <v>8</v>
      </c>
    </row>
    <row r="3" spans="1:13" s="45" customFormat="1" ht="49.5" customHeight="1" thickBot="1">
      <c r="A3" s="15"/>
      <c r="B3" s="16"/>
      <c r="C3" s="61"/>
      <c r="D3" s="17"/>
      <c r="E3" s="18"/>
      <c r="F3" s="19" t="s">
        <v>9</v>
      </c>
      <c r="G3" s="20" t="s">
        <v>11</v>
      </c>
      <c r="H3" s="70"/>
      <c r="I3" s="14"/>
      <c r="J3" s="56"/>
      <c r="K3" s="57" t="s">
        <v>10</v>
      </c>
      <c r="L3" s="58" t="s">
        <v>11</v>
      </c>
      <c r="M3" s="21"/>
    </row>
    <row r="4" spans="1:13" s="55" customFormat="1" ht="21.75" customHeight="1">
      <c r="A4" s="22">
        <v>12</v>
      </c>
      <c r="B4" s="23" t="s">
        <v>12</v>
      </c>
      <c r="C4" s="62">
        <v>9531</v>
      </c>
      <c r="D4" s="24">
        <v>9743.040606161236</v>
      </c>
      <c r="E4" s="24">
        <v>1428.99</v>
      </c>
      <c r="F4" s="25">
        <v>222</v>
      </c>
      <c r="G4" s="26">
        <f>+F4/E4</f>
        <v>0.15535448113702685</v>
      </c>
      <c r="H4" s="71">
        <f>SUM(D4,E4,F4)</f>
        <v>11394.030606161235</v>
      </c>
      <c r="I4" s="27"/>
      <c r="J4" s="75">
        <f>SUM(E4)</f>
        <v>1428.99</v>
      </c>
      <c r="K4" s="75">
        <f>SUM(F4)</f>
        <v>222</v>
      </c>
      <c r="L4" s="28">
        <f>+K4/J4</f>
        <v>0.15535448113702685</v>
      </c>
      <c r="M4" s="78">
        <f>SUM(J4:K4,D4)</f>
        <v>11394.030606161235</v>
      </c>
    </row>
    <row r="5" spans="1:13" s="55" customFormat="1" ht="21.75" customHeight="1">
      <c r="A5" s="22">
        <v>13</v>
      </c>
      <c r="B5" s="23" t="s">
        <v>13</v>
      </c>
      <c r="C5" s="63">
        <v>4790</v>
      </c>
      <c r="D5" s="24">
        <v>3829.958529685183</v>
      </c>
      <c r="E5" s="24">
        <v>4256.49</v>
      </c>
      <c r="F5" s="25">
        <v>725</v>
      </c>
      <c r="G5" s="26">
        <f aca="true" t="shared" si="0" ref="G5:G19">+F5/E5</f>
        <v>0.17032813421387105</v>
      </c>
      <c r="H5" s="71">
        <f aca="true" t="shared" si="1" ref="H5:H23">SUM(D5,E5,F5)</f>
        <v>8811.448529685182</v>
      </c>
      <c r="I5" s="27"/>
      <c r="J5" s="24">
        <f aca="true" t="shared" si="2" ref="J5:J23">SUM(E5)</f>
        <v>4256.49</v>
      </c>
      <c r="K5" s="24">
        <f aca="true" t="shared" si="3" ref="K5:K23">SUM(F5)</f>
        <v>725</v>
      </c>
      <c r="L5" s="28">
        <f aca="true" t="shared" si="4" ref="L5:L23">+K5/J5</f>
        <v>0.17032813421387105</v>
      </c>
      <c r="M5" s="79">
        <f aca="true" t="shared" si="5" ref="M5:M23">SUM(J5:K5,D5)</f>
        <v>8811.448529685182</v>
      </c>
    </row>
    <row r="6" spans="1:13" s="55" customFormat="1" ht="21.75" customHeight="1">
      <c r="A6" s="22">
        <v>14</v>
      </c>
      <c r="B6" s="23" t="s">
        <v>14</v>
      </c>
      <c r="C6" s="63">
        <v>28091.4</v>
      </c>
      <c r="D6" s="24">
        <v>38171.86276076136</v>
      </c>
      <c r="E6" s="24">
        <v>2562.78</v>
      </c>
      <c r="F6" s="25">
        <v>398</v>
      </c>
      <c r="G6" s="26">
        <f t="shared" si="0"/>
        <v>0.1553001037935367</v>
      </c>
      <c r="H6" s="71">
        <f t="shared" si="1"/>
        <v>41132.64276076136</v>
      </c>
      <c r="I6" s="27"/>
      <c r="J6" s="24">
        <f t="shared" si="2"/>
        <v>2562.78</v>
      </c>
      <c r="K6" s="24">
        <f t="shared" si="3"/>
        <v>398</v>
      </c>
      <c r="L6" s="28">
        <f t="shared" si="4"/>
        <v>0.1553001037935367</v>
      </c>
      <c r="M6" s="79">
        <f t="shared" si="5"/>
        <v>41132.64276076136</v>
      </c>
    </row>
    <row r="7" spans="1:13" s="55" customFormat="1" ht="21.75" customHeight="1">
      <c r="A7" s="22">
        <v>15</v>
      </c>
      <c r="B7" s="23" t="s">
        <v>15</v>
      </c>
      <c r="C7" s="63">
        <v>1413</v>
      </c>
      <c r="D7" s="24">
        <v>549.5641054058865</v>
      </c>
      <c r="E7" s="24">
        <v>1527.97</v>
      </c>
      <c r="F7" s="25">
        <v>749</v>
      </c>
      <c r="G7" s="26">
        <f t="shared" si="0"/>
        <v>0.4901928702788667</v>
      </c>
      <c r="H7" s="71">
        <f t="shared" si="1"/>
        <v>2826.5341054058863</v>
      </c>
      <c r="I7" s="27"/>
      <c r="J7" s="24">
        <f t="shared" si="2"/>
        <v>1527.97</v>
      </c>
      <c r="K7" s="24">
        <f t="shared" si="3"/>
        <v>749</v>
      </c>
      <c r="L7" s="28">
        <f t="shared" si="4"/>
        <v>0.4901928702788667</v>
      </c>
      <c r="M7" s="79">
        <f t="shared" si="5"/>
        <v>2826.5341054058867</v>
      </c>
    </row>
    <row r="8" spans="1:13" s="55" customFormat="1" ht="21.75" customHeight="1">
      <c r="A8" s="22">
        <v>16</v>
      </c>
      <c r="B8" s="23" t="s">
        <v>16</v>
      </c>
      <c r="C8" s="63">
        <v>1140</v>
      </c>
      <c r="D8" s="24">
        <v>3</v>
      </c>
      <c r="E8" s="24">
        <v>1084.66</v>
      </c>
      <c r="F8" s="25">
        <v>196</v>
      </c>
      <c r="G8" s="26">
        <f t="shared" si="0"/>
        <v>0.18070178673501372</v>
      </c>
      <c r="H8" s="71">
        <f t="shared" si="1"/>
        <v>1283.66</v>
      </c>
      <c r="I8" s="27"/>
      <c r="J8" s="24">
        <f t="shared" si="2"/>
        <v>1084.66</v>
      </c>
      <c r="K8" s="24">
        <f t="shared" si="3"/>
        <v>196</v>
      </c>
      <c r="L8" s="28">
        <f t="shared" si="4"/>
        <v>0.18070178673501372</v>
      </c>
      <c r="M8" s="79">
        <f t="shared" si="5"/>
        <v>1283.66</v>
      </c>
    </row>
    <row r="9" spans="1:13" s="55" customFormat="1" ht="23.25" customHeight="1">
      <c r="A9" s="22">
        <v>17</v>
      </c>
      <c r="B9" s="23" t="s">
        <v>17</v>
      </c>
      <c r="C9" s="63">
        <v>1361</v>
      </c>
      <c r="D9" s="24">
        <v>489.21222140145744</v>
      </c>
      <c r="E9" s="24">
        <v>1496.51</v>
      </c>
      <c r="F9" s="25">
        <v>564</v>
      </c>
      <c r="G9" s="26">
        <f t="shared" si="0"/>
        <v>0.3768768668435226</v>
      </c>
      <c r="H9" s="71">
        <f t="shared" si="1"/>
        <v>2549.7222214014573</v>
      </c>
      <c r="I9" s="27"/>
      <c r="J9" s="24">
        <f t="shared" si="2"/>
        <v>1496.51</v>
      </c>
      <c r="K9" s="24">
        <f t="shared" si="3"/>
        <v>564</v>
      </c>
      <c r="L9" s="28">
        <f t="shared" si="4"/>
        <v>0.3768768668435226</v>
      </c>
      <c r="M9" s="79">
        <f t="shared" si="5"/>
        <v>2549.722221401458</v>
      </c>
    </row>
    <row r="10" spans="1:13" s="55" customFormat="1" ht="22.5" customHeight="1">
      <c r="A10" s="22">
        <v>18</v>
      </c>
      <c r="B10" s="23" t="s">
        <v>18</v>
      </c>
      <c r="C10" s="63">
        <v>5430</v>
      </c>
      <c r="D10" s="24">
        <v>5540.146658514634</v>
      </c>
      <c r="E10" s="24">
        <v>14411.61</v>
      </c>
      <c r="F10" s="25">
        <v>5261.5</v>
      </c>
      <c r="G10" s="29">
        <f t="shared" si="0"/>
        <v>0.3650875925729325</v>
      </c>
      <c r="H10" s="71">
        <f t="shared" si="1"/>
        <v>25213.256658514634</v>
      </c>
      <c r="I10" s="27"/>
      <c r="J10" s="24">
        <f t="shared" si="2"/>
        <v>14411.61</v>
      </c>
      <c r="K10" s="24">
        <f t="shared" si="3"/>
        <v>5261.5</v>
      </c>
      <c r="L10" s="28">
        <f t="shared" si="4"/>
        <v>0.3650875925729325</v>
      </c>
      <c r="M10" s="79">
        <f t="shared" si="5"/>
        <v>25213.256658514634</v>
      </c>
    </row>
    <row r="11" spans="1:13" s="55" customFormat="1" ht="23.25" customHeight="1">
      <c r="A11" s="22">
        <v>19</v>
      </c>
      <c r="B11" s="23" t="s">
        <v>19</v>
      </c>
      <c r="C11" s="63">
        <v>2752</v>
      </c>
      <c r="D11" s="24">
        <v>2316.959</v>
      </c>
      <c r="E11" s="24">
        <v>2255.15</v>
      </c>
      <c r="F11" s="25">
        <v>894</v>
      </c>
      <c r="G11" s="26">
        <f t="shared" si="0"/>
        <v>0.3964259583619715</v>
      </c>
      <c r="H11" s="71">
        <f t="shared" si="1"/>
        <v>5466.109</v>
      </c>
      <c r="I11" s="27"/>
      <c r="J11" s="24">
        <f t="shared" si="2"/>
        <v>2255.15</v>
      </c>
      <c r="K11" s="24">
        <f t="shared" si="3"/>
        <v>894</v>
      </c>
      <c r="L11" s="28">
        <f t="shared" si="4"/>
        <v>0.3964259583619715</v>
      </c>
      <c r="M11" s="79">
        <f t="shared" si="5"/>
        <v>5466.109</v>
      </c>
    </row>
    <row r="12" spans="1:13" s="55" customFormat="1" ht="21" customHeight="1">
      <c r="A12" s="22">
        <v>2</v>
      </c>
      <c r="B12" s="23" t="s">
        <v>20</v>
      </c>
      <c r="C12" s="63">
        <v>783.44</v>
      </c>
      <c r="D12" s="24">
        <v>348</v>
      </c>
      <c r="E12" s="24">
        <v>1017.59</v>
      </c>
      <c r="F12" s="25">
        <v>235</v>
      </c>
      <c r="G12" s="26">
        <f t="shared" si="0"/>
        <v>0.2309378040271622</v>
      </c>
      <c r="H12" s="71">
        <f t="shared" si="1"/>
        <v>1600.5900000000001</v>
      </c>
      <c r="I12" s="27"/>
      <c r="J12" s="24">
        <f t="shared" si="2"/>
        <v>1017.59</v>
      </c>
      <c r="K12" s="24">
        <f t="shared" si="3"/>
        <v>235</v>
      </c>
      <c r="L12" s="28">
        <f t="shared" si="4"/>
        <v>0.2309378040271622</v>
      </c>
      <c r="M12" s="79">
        <f t="shared" si="5"/>
        <v>1600.5900000000001</v>
      </c>
    </row>
    <row r="13" spans="1:13" s="55" customFormat="1" ht="21" customHeight="1">
      <c r="A13" s="22">
        <v>3</v>
      </c>
      <c r="B13" s="23" t="s">
        <v>21</v>
      </c>
      <c r="C13" s="63">
        <v>1143.44</v>
      </c>
      <c r="D13" s="24">
        <v>1130.9248343431632</v>
      </c>
      <c r="E13" s="24">
        <v>810.96</v>
      </c>
      <c r="F13" s="25">
        <v>98</v>
      </c>
      <c r="G13" s="26">
        <f t="shared" si="0"/>
        <v>0.12084443129130906</v>
      </c>
      <c r="H13" s="71">
        <f t="shared" si="1"/>
        <v>2039.8848343431632</v>
      </c>
      <c r="I13" s="27"/>
      <c r="J13" s="24">
        <f t="shared" si="2"/>
        <v>810.96</v>
      </c>
      <c r="K13" s="24">
        <f t="shared" si="3"/>
        <v>98</v>
      </c>
      <c r="L13" s="28">
        <f t="shared" si="4"/>
        <v>0.12084443129130906</v>
      </c>
      <c r="M13" s="79">
        <f t="shared" si="5"/>
        <v>2039.8848343431632</v>
      </c>
    </row>
    <row r="14" spans="1:13" s="55" customFormat="1" ht="21" customHeight="1">
      <c r="A14" s="22">
        <v>4</v>
      </c>
      <c r="B14" s="23" t="s">
        <v>22</v>
      </c>
      <c r="C14" s="63">
        <v>3301.44</v>
      </c>
      <c r="D14" s="24">
        <v>615.3415011199534</v>
      </c>
      <c r="E14" s="24">
        <v>2718.33</v>
      </c>
      <c r="F14" s="25">
        <v>356</v>
      </c>
      <c r="G14" s="26">
        <f t="shared" si="0"/>
        <v>0.1309627602241082</v>
      </c>
      <c r="H14" s="71">
        <f t="shared" si="1"/>
        <v>3689.671501119953</v>
      </c>
      <c r="I14" s="27"/>
      <c r="J14" s="24">
        <f t="shared" si="2"/>
        <v>2718.33</v>
      </c>
      <c r="K14" s="24">
        <f t="shared" si="3"/>
        <v>356</v>
      </c>
      <c r="L14" s="28">
        <f t="shared" si="4"/>
        <v>0.1309627602241082</v>
      </c>
      <c r="M14" s="79">
        <f t="shared" si="5"/>
        <v>3689.671501119953</v>
      </c>
    </row>
    <row r="15" spans="1:13" s="55" customFormat="1" ht="21" customHeight="1">
      <c r="A15" s="22">
        <v>5</v>
      </c>
      <c r="B15" s="23" t="s">
        <v>23</v>
      </c>
      <c r="C15" s="63">
        <v>2050.4</v>
      </c>
      <c r="D15" s="24">
        <v>33</v>
      </c>
      <c r="E15" s="24">
        <v>2098.5</v>
      </c>
      <c r="F15" s="25">
        <v>267</v>
      </c>
      <c r="G15" s="26">
        <f t="shared" si="0"/>
        <v>0.1272337383845604</v>
      </c>
      <c r="H15" s="71">
        <f t="shared" si="1"/>
        <v>2398.5</v>
      </c>
      <c r="I15" s="27"/>
      <c r="J15" s="24">
        <f t="shared" si="2"/>
        <v>2098.5</v>
      </c>
      <c r="K15" s="24">
        <f t="shared" si="3"/>
        <v>267</v>
      </c>
      <c r="L15" s="28">
        <f t="shared" si="4"/>
        <v>0.1272337383845604</v>
      </c>
      <c r="M15" s="79">
        <f t="shared" si="5"/>
        <v>2398.5</v>
      </c>
    </row>
    <row r="16" spans="1:13" s="55" customFormat="1" ht="21" customHeight="1">
      <c r="A16" s="22">
        <v>6</v>
      </c>
      <c r="B16" s="23" t="s">
        <v>24</v>
      </c>
      <c r="C16" s="63">
        <v>691.4</v>
      </c>
      <c r="D16" s="24">
        <v>24</v>
      </c>
      <c r="E16" s="24">
        <v>2423.19</v>
      </c>
      <c r="F16" s="25">
        <v>985</v>
      </c>
      <c r="G16" s="26">
        <f t="shared" si="0"/>
        <v>0.4064889670228088</v>
      </c>
      <c r="H16" s="71">
        <f t="shared" si="1"/>
        <v>3432.19</v>
      </c>
      <c r="I16" s="27"/>
      <c r="J16" s="24">
        <f t="shared" si="2"/>
        <v>2423.19</v>
      </c>
      <c r="K16" s="24">
        <f t="shared" si="3"/>
        <v>985</v>
      </c>
      <c r="L16" s="28">
        <f t="shared" si="4"/>
        <v>0.4064889670228088</v>
      </c>
      <c r="M16" s="79">
        <f t="shared" si="5"/>
        <v>3432.19</v>
      </c>
    </row>
    <row r="17" spans="1:13" s="55" customFormat="1" ht="23.25" customHeight="1">
      <c r="A17" s="22">
        <v>7</v>
      </c>
      <c r="B17" s="23" t="s">
        <v>25</v>
      </c>
      <c r="C17" s="63">
        <v>4413.4</v>
      </c>
      <c r="D17" s="24">
        <v>707.9247457022344</v>
      </c>
      <c r="E17" s="24">
        <v>8576.89</v>
      </c>
      <c r="F17" s="25">
        <v>5099.5</v>
      </c>
      <c r="G17" s="26">
        <f t="shared" si="0"/>
        <v>0.594562831049483</v>
      </c>
      <c r="H17" s="71">
        <f t="shared" si="1"/>
        <v>14384.314745702233</v>
      </c>
      <c r="I17" s="27"/>
      <c r="J17" s="24">
        <f t="shared" si="2"/>
        <v>8576.89</v>
      </c>
      <c r="K17" s="24">
        <f t="shared" si="3"/>
        <v>5099.5</v>
      </c>
      <c r="L17" s="28">
        <f t="shared" si="4"/>
        <v>0.594562831049483</v>
      </c>
      <c r="M17" s="79">
        <f t="shared" si="5"/>
        <v>14384.314745702233</v>
      </c>
    </row>
    <row r="18" spans="1:13" s="55" customFormat="1" ht="21.75" customHeight="1">
      <c r="A18" s="30">
        <v>81</v>
      </c>
      <c r="B18" s="23" t="s">
        <v>26</v>
      </c>
      <c r="C18" s="63">
        <v>4508.5</v>
      </c>
      <c r="D18" s="24">
        <v>4025.1958102088415</v>
      </c>
      <c r="E18" s="24">
        <v>4814.01</v>
      </c>
      <c r="F18" s="25">
        <v>2100</v>
      </c>
      <c r="G18" s="26">
        <f t="shared" si="0"/>
        <v>0.4362267631350994</v>
      </c>
      <c r="H18" s="71">
        <f t="shared" si="1"/>
        <v>10939.205810208841</v>
      </c>
      <c r="I18" s="27"/>
      <c r="J18" s="24">
        <f t="shared" si="2"/>
        <v>4814.01</v>
      </c>
      <c r="K18" s="24">
        <f t="shared" si="3"/>
        <v>2100</v>
      </c>
      <c r="L18" s="28">
        <f t="shared" si="4"/>
        <v>0.4362267631350994</v>
      </c>
      <c r="M18" s="79">
        <f t="shared" si="5"/>
        <v>10939.205810208841</v>
      </c>
    </row>
    <row r="19" spans="1:13" s="55" customFormat="1" ht="21.75" customHeight="1">
      <c r="A19" s="30">
        <v>82</v>
      </c>
      <c r="B19" s="23" t="s">
        <v>27</v>
      </c>
      <c r="C19" s="64">
        <v>4884.5</v>
      </c>
      <c r="D19" s="24">
        <v>6499.655010571462</v>
      </c>
      <c r="E19" s="24">
        <v>7607.77</v>
      </c>
      <c r="F19" s="25">
        <v>3500</v>
      </c>
      <c r="G19" s="26">
        <f t="shared" si="0"/>
        <v>0.46005596909475444</v>
      </c>
      <c r="H19" s="71">
        <f t="shared" si="1"/>
        <v>17607.425010571464</v>
      </c>
      <c r="I19" s="27"/>
      <c r="J19" s="24">
        <f t="shared" si="2"/>
        <v>7607.77</v>
      </c>
      <c r="K19" s="24">
        <f t="shared" si="3"/>
        <v>3500</v>
      </c>
      <c r="L19" s="28">
        <f t="shared" si="4"/>
        <v>0.46005596909475444</v>
      </c>
      <c r="M19" s="79">
        <f t="shared" si="5"/>
        <v>17607.425010571464</v>
      </c>
    </row>
    <row r="20" spans="1:14" s="55" customFormat="1" ht="21.75" customHeight="1">
      <c r="A20" s="30">
        <v>84</v>
      </c>
      <c r="B20" s="23" t="s">
        <v>28</v>
      </c>
      <c r="C20" s="65">
        <v>470</v>
      </c>
      <c r="D20" s="24">
        <v>470</v>
      </c>
      <c r="E20" s="24"/>
      <c r="F20" s="25">
        <v>0</v>
      </c>
      <c r="G20" s="26"/>
      <c r="H20" s="71">
        <f t="shared" si="1"/>
        <v>470</v>
      </c>
      <c r="I20" s="27"/>
      <c r="J20" s="24"/>
      <c r="K20" s="24"/>
      <c r="L20" s="28"/>
      <c r="M20" s="79">
        <f t="shared" si="5"/>
        <v>470</v>
      </c>
      <c r="N20" s="59"/>
    </row>
    <row r="21" spans="1:13" s="55" customFormat="1" ht="21.75" customHeight="1">
      <c r="A21" s="30">
        <v>85</v>
      </c>
      <c r="B21" s="23" t="s">
        <v>29</v>
      </c>
      <c r="C21" s="65">
        <v>1189</v>
      </c>
      <c r="D21" s="24">
        <v>0</v>
      </c>
      <c r="E21" s="24">
        <v>794.61</v>
      </c>
      <c r="F21" s="25">
        <v>150</v>
      </c>
      <c r="G21" s="26">
        <f>+F21/E21</f>
        <v>0.18877185034167704</v>
      </c>
      <c r="H21" s="71">
        <f t="shared" si="1"/>
        <v>944.61</v>
      </c>
      <c r="I21" s="27"/>
      <c r="J21" s="24">
        <f t="shared" si="2"/>
        <v>794.61</v>
      </c>
      <c r="K21" s="24">
        <f t="shared" si="3"/>
        <v>150</v>
      </c>
      <c r="L21" s="28">
        <f t="shared" si="4"/>
        <v>0.18877185034167704</v>
      </c>
      <c r="M21" s="79">
        <f t="shared" si="5"/>
        <v>944.61</v>
      </c>
    </row>
    <row r="22" spans="1:13" s="55" customFormat="1" ht="21.75" customHeight="1">
      <c r="A22" s="30">
        <v>89</v>
      </c>
      <c r="B22" s="23" t="s">
        <v>30</v>
      </c>
      <c r="C22" s="66">
        <v>1577.4</v>
      </c>
      <c r="D22" s="24">
        <v>1792.031778659706</v>
      </c>
      <c r="E22" s="31">
        <v>1927.89</v>
      </c>
      <c r="F22" s="25">
        <v>610</v>
      </c>
      <c r="G22" s="26">
        <f>+F22/E22</f>
        <v>0.31640809382278035</v>
      </c>
      <c r="H22" s="71">
        <f t="shared" si="1"/>
        <v>4329.921778659706</v>
      </c>
      <c r="I22" s="27"/>
      <c r="J22" s="31">
        <f t="shared" si="2"/>
        <v>1927.89</v>
      </c>
      <c r="K22" s="24">
        <f t="shared" si="3"/>
        <v>610</v>
      </c>
      <c r="L22" s="28">
        <f t="shared" si="4"/>
        <v>0.31640809382278035</v>
      </c>
      <c r="M22" s="79">
        <f t="shared" si="5"/>
        <v>4329.921778659706</v>
      </c>
    </row>
    <row r="23" spans="1:13" s="55" customFormat="1" ht="18" customHeight="1">
      <c r="A23" s="22"/>
      <c r="B23" s="23" t="s">
        <v>31</v>
      </c>
      <c r="C23" s="66">
        <v>75</v>
      </c>
      <c r="D23" s="24">
        <v>75</v>
      </c>
      <c r="E23" s="24"/>
      <c r="F23" s="25"/>
      <c r="G23" s="26"/>
      <c r="H23" s="71">
        <f t="shared" si="1"/>
        <v>75</v>
      </c>
      <c r="I23" s="27"/>
      <c r="J23" s="24"/>
      <c r="K23" s="24"/>
      <c r="L23" s="28"/>
      <c r="M23" s="79">
        <f t="shared" si="5"/>
        <v>75</v>
      </c>
    </row>
    <row r="24" spans="1:13" s="55" customFormat="1" ht="18" customHeight="1" thickBot="1">
      <c r="A24" s="22"/>
      <c r="B24" s="32" t="s">
        <v>7</v>
      </c>
      <c r="C24" s="67">
        <v>12804.4</v>
      </c>
      <c r="D24" s="33"/>
      <c r="E24" s="33"/>
      <c r="F24" s="34"/>
      <c r="G24" s="35"/>
      <c r="H24" s="72"/>
      <c r="I24" s="27"/>
      <c r="J24" s="33"/>
      <c r="K24" s="33"/>
      <c r="L24" s="77"/>
      <c r="M24" s="80"/>
    </row>
    <row r="25" spans="1:13" s="55" customFormat="1" ht="19.5" customHeight="1" thickBot="1" thickTop="1">
      <c r="A25" s="36"/>
      <c r="B25" s="37" t="s">
        <v>10</v>
      </c>
      <c r="C25" s="68">
        <v>92400.72</v>
      </c>
      <c r="D25" s="38">
        <v>76364.81756253511</v>
      </c>
      <c r="E25" s="38">
        <v>61813.9</v>
      </c>
      <c r="F25" s="38">
        <v>22410</v>
      </c>
      <c r="G25" s="39">
        <f>+F25/E25</f>
        <v>0.36253981709615474</v>
      </c>
      <c r="H25" s="73">
        <f>SUM(D25,E25,F25)</f>
        <v>160588.7175625351</v>
      </c>
      <c r="I25" s="27"/>
      <c r="J25" s="76">
        <f>SUM(J4:J24)</f>
        <v>61813.90000000001</v>
      </c>
      <c r="K25" s="76">
        <f>SUM(K4:K24)</f>
        <v>22410</v>
      </c>
      <c r="L25" s="74">
        <v>0.36253981709615474</v>
      </c>
      <c r="M25" s="76">
        <f>SUM(M4:M24)</f>
        <v>160588.7175625351</v>
      </c>
    </row>
    <row r="26" spans="4:6" ht="12.75">
      <c r="D26" s="43"/>
      <c r="E26" s="43"/>
      <c r="F26" s="43"/>
    </row>
    <row r="27" spans="4:9" ht="12.75">
      <c r="D27" s="47"/>
      <c r="H27" s="47"/>
      <c r="I27" s="48"/>
    </row>
  </sheetData>
  <mergeCells count="10">
    <mergeCell ref="A1:D1"/>
    <mergeCell ref="E1:H1"/>
    <mergeCell ref="J1:M1"/>
    <mergeCell ref="A2:B3"/>
    <mergeCell ref="C2:C3"/>
    <mergeCell ref="D2:D3"/>
    <mergeCell ref="E2:E3"/>
    <mergeCell ref="H2:H3"/>
    <mergeCell ref="J2:J3"/>
    <mergeCell ref="M2:M3"/>
  </mergeCells>
  <printOptions horizontalCentered="1" verticalCentered="1"/>
  <pageMargins left="0.19" right="0.17" top="0.48" bottom="0.19" header="0.5" footer="0.5"/>
  <pageSetup horizontalDpi="600" verticalDpi="600" orientation="portrait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6" sqref="A2:E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0" sqref="A8:E10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</dc:creator>
  <cp:keywords/>
  <dc:description/>
  <cp:lastModifiedBy>rstrykowsky</cp:lastModifiedBy>
  <cp:lastPrinted>2007-10-29T14:11:36Z</cp:lastPrinted>
  <dcterms:created xsi:type="dcterms:W3CDTF">2002-06-05T17:43:08Z</dcterms:created>
  <dcterms:modified xsi:type="dcterms:W3CDTF">2008-03-25T16:08:27Z</dcterms:modified>
  <cp:category/>
  <cp:version/>
  <cp:contentType/>
  <cp:contentStatus/>
</cp:coreProperties>
</file>