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4795" windowHeight="12525" activeTab="0"/>
  </bookViews>
  <sheets>
    <sheet name="P3" sheetId="1" r:id="rId1"/>
  </sheets>
  <definedNames>
    <definedName name="_xlnm.Print_Area" localSheetId="0">'P3'!$B$1:$Z$172</definedName>
    <definedName name="_xlnm.Print_Titles" localSheetId="0">'P3'!$1:$1</definedName>
  </definedNames>
  <calcPr fullCalcOnLoad="1"/>
</workbook>
</file>

<file path=xl/sharedStrings.xml><?xml version="1.0" encoding="utf-8"?>
<sst xmlns="http://schemas.openxmlformats.org/spreadsheetml/2006/main" count="311" uniqueCount="31">
  <si>
    <t>JJJJ</t>
  </si>
  <si>
    <t>ACT CODE</t>
  </si>
  <si>
    <t>ADJU</t>
  </si>
  <si>
    <t>CCCP</t>
  </si>
  <si>
    <t>XXXX</t>
  </si>
  <si>
    <t xml:space="preserve"> OCTFY08</t>
  </si>
  <si>
    <t xml:space="preserve"> NOVFY08</t>
  </si>
  <si>
    <t xml:space="preserve"> DECFY08</t>
  </si>
  <si>
    <t xml:space="preserve"> JANFY08</t>
  </si>
  <si>
    <t xml:space="preserve"> FEBFY08</t>
  </si>
  <si>
    <t xml:space="preserve"> MARFY08</t>
  </si>
  <si>
    <t xml:space="preserve"> APRFY08</t>
  </si>
  <si>
    <t xml:space="preserve"> MAYFY08</t>
  </si>
  <si>
    <t xml:space="preserve"> JUNFY08</t>
  </si>
  <si>
    <t xml:space="preserve"> JULFY08</t>
  </si>
  <si>
    <t xml:space="preserve"> AUGFY08</t>
  </si>
  <si>
    <t xml:space="preserve"> SEPFY08</t>
  </si>
  <si>
    <t>BCWS</t>
  </si>
  <si>
    <t>ACTUAL</t>
  </si>
  <si>
    <t>ACWP</t>
  </si>
  <si>
    <t>Mar cv</t>
  </si>
  <si>
    <t>bcwp</t>
  </si>
  <si>
    <t>BCWP</t>
  </si>
  <si>
    <t>SPI=</t>
  </si>
  <si>
    <t>CPI=</t>
  </si>
  <si>
    <t>CV=</t>
  </si>
  <si>
    <t>1803/8203</t>
  </si>
  <si>
    <t>bcws</t>
  </si>
  <si>
    <t>acwp</t>
  </si>
  <si>
    <t>spi</t>
  </si>
  <si>
    <t>cpi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</si>
</sst>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00_);_(&quot;$&quot;* \(#,##0.000\);_(&quot;$&quot;* &quot;-&quot;??_);_(@_)"/>
  </numFmts>
  <fonts count="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4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</fills>
  <borders count="6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/>
    </xf>
    <xf numFmtId="43" fontId="0" fillId="0" borderId="0" xfId="15" applyAlignment="1">
      <alignment/>
    </xf>
    <xf numFmtId="165" fontId="0" fillId="0" borderId="0" xfId="15" applyNumberFormat="1" applyAlignment="1">
      <alignment/>
    </xf>
    <xf numFmtId="165" fontId="0" fillId="2" borderId="0" xfId="15" applyNumberFormat="1" applyFill="1" applyAlignment="1">
      <alignment/>
    </xf>
    <xf numFmtId="165" fontId="1" fillId="0" borderId="0" xfId="15" applyNumberFormat="1" applyFont="1" applyAlignment="1">
      <alignment/>
    </xf>
    <xf numFmtId="165" fontId="1" fillId="2" borderId="0" xfId="15" applyNumberFormat="1" applyFont="1" applyFill="1" applyAlignment="1">
      <alignment/>
    </xf>
    <xf numFmtId="165" fontId="0" fillId="0" borderId="0" xfId="0" applyNumberFormat="1" applyAlignment="1">
      <alignment/>
    </xf>
    <xf numFmtId="165" fontId="0" fillId="0" borderId="0" xfId="15" applyNumberFormat="1" applyFont="1" applyAlignment="1">
      <alignment/>
    </xf>
    <xf numFmtId="165" fontId="1" fillId="0" borderId="0" xfId="0" applyNumberFormat="1" applyFont="1" applyAlignment="1">
      <alignment/>
    </xf>
    <xf numFmtId="0" fontId="1" fillId="3" borderId="0" xfId="0" applyFont="1" applyFill="1" applyAlignment="1">
      <alignment/>
    </xf>
    <xf numFmtId="0" fontId="0" fillId="4" borderId="0" xfId="0" applyFill="1" applyAlignment="1">
      <alignment/>
    </xf>
    <xf numFmtId="165" fontId="0" fillId="4" borderId="0" xfId="15" applyNumberFormat="1" applyFill="1" applyAlignment="1">
      <alignment/>
    </xf>
    <xf numFmtId="0" fontId="1" fillId="4" borderId="0" xfId="0" applyFont="1" applyFill="1" applyAlignment="1">
      <alignment/>
    </xf>
    <xf numFmtId="165" fontId="1" fillId="4" borderId="0" xfId="15" applyNumberFormat="1" applyFont="1" applyFill="1" applyAlignment="1">
      <alignment/>
    </xf>
    <xf numFmtId="165" fontId="0" fillId="0" borderId="0" xfId="15" applyNumberFormat="1" applyFill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165" fontId="0" fillId="0" borderId="2" xfId="15" applyNumberFormat="1" applyBorder="1" applyAlignment="1">
      <alignment/>
    </xf>
    <xf numFmtId="165" fontId="0" fillId="2" borderId="2" xfId="15" applyNumberFormat="1" applyFill="1" applyBorder="1" applyAlignment="1">
      <alignment/>
    </xf>
    <xf numFmtId="0" fontId="1" fillId="0" borderId="3" xfId="0" applyFont="1" applyBorder="1" applyAlignment="1">
      <alignment/>
    </xf>
    <xf numFmtId="0" fontId="1" fillId="0" borderId="0" xfId="0" applyFont="1" applyBorder="1" applyAlignment="1">
      <alignment/>
    </xf>
    <xf numFmtId="165" fontId="1" fillId="0" borderId="0" xfId="15" applyNumberFormat="1" applyFont="1" applyBorder="1" applyAlignment="1">
      <alignment/>
    </xf>
    <xf numFmtId="165" fontId="1" fillId="2" borderId="0" xfId="15" applyNumberFormat="1" applyFont="1" applyFill="1" applyBorder="1" applyAlignment="1">
      <alignment/>
    </xf>
    <xf numFmtId="165" fontId="1" fillId="0" borderId="0" xfId="0" applyNumberFormat="1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165" fontId="1" fillId="0" borderId="5" xfId="15" applyNumberFormat="1" applyFont="1" applyBorder="1" applyAlignment="1">
      <alignment/>
    </xf>
    <xf numFmtId="0" fontId="0" fillId="0" borderId="5" xfId="0" applyBorder="1" applyAlignment="1">
      <alignment/>
    </xf>
    <xf numFmtId="165" fontId="0" fillId="0" borderId="5" xfId="15" applyNumberFormat="1" applyBorder="1" applyAlignment="1">
      <alignment/>
    </xf>
    <xf numFmtId="43" fontId="1" fillId="0" borderId="0" xfId="0" applyNumberFormat="1" applyFont="1" applyBorder="1" applyAlignment="1">
      <alignment/>
    </xf>
    <xf numFmtId="44" fontId="0" fillId="0" borderId="0" xfId="17" applyAlignment="1">
      <alignment/>
    </xf>
    <xf numFmtId="0" fontId="0" fillId="0" borderId="0" xfId="0" applyBorder="1" applyAlignment="1">
      <alignment/>
    </xf>
    <xf numFmtId="43" fontId="1" fillId="0" borderId="2" xfId="0" applyNumberFormat="1" applyFont="1" applyBorder="1" applyAlignment="1">
      <alignment/>
    </xf>
    <xf numFmtId="165" fontId="0" fillId="0" borderId="0" xfId="15" applyNumberFormat="1" applyBorder="1" applyAlignment="1">
      <alignment/>
    </xf>
    <xf numFmtId="0" fontId="1" fillId="3" borderId="3" xfId="0" applyFont="1" applyFill="1" applyBorder="1" applyAlignment="1">
      <alignment/>
    </xf>
    <xf numFmtId="0" fontId="1" fillId="3" borderId="0" xfId="0" applyFont="1" applyFill="1" applyBorder="1" applyAlignment="1">
      <alignment/>
    </xf>
    <xf numFmtId="165" fontId="1" fillId="3" borderId="0" xfId="15" applyNumberFormat="1" applyFont="1" applyFill="1" applyBorder="1" applyAlignment="1">
      <alignment/>
    </xf>
    <xf numFmtId="165" fontId="1" fillId="3" borderId="0" xfId="0" applyNumberFormat="1" applyFont="1" applyFill="1" applyBorder="1" applyAlignment="1">
      <alignment/>
    </xf>
    <xf numFmtId="0" fontId="1" fillId="3" borderId="5" xfId="0" applyFont="1" applyFill="1" applyBorder="1" applyAlignment="1">
      <alignment/>
    </xf>
    <xf numFmtId="165" fontId="1" fillId="3" borderId="5" xfId="15" applyNumberFormat="1" applyFont="1" applyFill="1" applyBorder="1" applyAlignment="1">
      <alignment/>
    </xf>
    <xf numFmtId="0" fontId="0" fillId="4" borderId="2" xfId="0" applyFill="1" applyBorder="1" applyAlignment="1">
      <alignment/>
    </xf>
    <xf numFmtId="165" fontId="0" fillId="4" borderId="2" xfId="15" applyNumberFormat="1" applyFill="1" applyBorder="1" applyAlignment="1">
      <alignment/>
    </xf>
    <xf numFmtId="43" fontId="1" fillId="4" borderId="2" xfId="0" applyNumberFormat="1" applyFont="1" applyFill="1" applyBorder="1" applyAlignment="1">
      <alignment/>
    </xf>
    <xf numFmtId="0" fontId="1" fillId="4" borderId="0" xfId="0" applyFont="1" applyFill="1" applyBorder="1" applyAlignment="1">
      <alignment/>
    </xf>
    <xf numFmtId="165" fontId="1" fillId="4" borderId="0" xfId="15" applyNumberFormat="1" applyFont="1" applyFill="1" applyBorder="1" applyAlignment="1">
      <alignment/>
    </xf>
    <xf numFmtId="165" fontId="3" fillId="4" borderId="0" xfId="0" applyNumberFormat="1" applyFont="1" applyFill="1" applyBorder="1" applyAlignment="1">
      <alignment/>
    </xf>
    <xf numFmtId="43" fontId="1" fillId="4" borderId="0" xfId="0" applyNumberFormat="1" applyFont="1" applyFill="1" applyBorder="1" applyAlignment="1">
      <alignment/>
    </xf>
    <xf numFmtId="0" fontId="1" fillId="4" borderId="5" xfId="0" applyFont="1" applyFill="1" applyBorder="1" applyAlignment="1">
      <alignment/>
    </xf>
    <xf numFmtId="165" fontId="1" fillId="4" borderId="5" xfId="15" applyNumberFormat="1" applyFont="1" applyFill="1" applyBorder="1" applyAlignment="1">
      <alignment/>
    </xf>
    <xf numFmtId="0" fontId="0" fillId="4" borderId="5" xfId="0" applyFill="1" applyBorder="1" applyAlignment="1">
      <alignment/>
    </xf>
    <xf numFmtId="165" fontId="0" fillId="4" borderId="5" xfId="15" applyNumberFormat="1" applyFill="1" applyBorder="1" applyAlignment="1">
      <alignment/>
    </xf>
    <xf numFmtId="0" fontId="0" fillId="4" borderId="0" xfId="0" applyFill="1" applyBorder="1" applyAlignment="1">
      <alignment/>
    </xf>
    <xf numFmtId="165" fontId="3" fillId="4" borderId="0" xfId="0" applyNumberFormat="1" applyFont="1" applyFill="1" applyAlignment="1">
      <alignment/>
    </xf>
    <xf numFmtId="0" fontId="0" fillId="5" borderId="2" xfId="0" applyFill="1" applyBorder="1" applyAlignment="1">
      <alignment/>
    </xf>
    <xf numFmtId="0" fontId="1" fillId="5" borderId="0" xfId="0" applyFont="1" applyFill="1" applyBorder="1" applyAlignment="1">
      <alignment/>
    </xf>
    <xf numFmtId="165" fontId="0" fillId="5" borderId="5" xfId="0" applyNumberFormat="1" applyFill="1" applyBorder="1" applyAlignment="1">
      <alignment/>
    </xf>
    <xf numFmtId="0" fontId="0" fillId="6" borderId="1" xfId="0" applyFill="1" applyBorder="1" applyAlignment="1">
      <alignment/>
    </xf>
    <xf numFmtId="0" fontId="0" fillId="6" borderId="2" xfId="0" applyFill="1" applyBorder="1" applyAlignment="1">
      <alignment/>
    </xf>
    <xf numFmtId="165" fontId="0" fillId="6" borderId="2" xfId="15" applyNumberFormat="1" applyFill="1" applyBorder="1" applyAlignment="1">
      <alignment/>
    </xf>
    <xf numFmtId="43" fontId="1" fillId="6" borderId="2" xfId="0" applyNumberFormat="1" applyFont="1" applyFill="1" applyBorder="1" applyAlignment="1">
      <alignment/>
    </xf>
    <xf numFmtId="0" fontId="1" fillId="6" borderId="3" xfId="0" applyFont="1" applyFill="1" applyBorder="1" applyAlignment="1">
      <alignment/>
    </xf>
    <xf numFmtId="0" fontId="1" fillId="6" borderId="0" xfId="0" applyFont="1" applyFill="1" applyBorder="1" applyAlignment="1">
      <alignment/>
    </xf>
    <xf numFmtId="165" fontId="1" fillId="6" borderId="0" xfId="15" applyNumberFormat="1" applyFont="1" applyFill="1" applyBorder="1" applyAlignment="1">
      <alignment/>
    </xf>
    <xf numFmtId="165" fontId="1" fillId="6" borderId="0" xfId="0" applyNumberFormat="1" applyFont="1" applyFill="1" applyBorder="1" applyAlignment="1">
      <alignment/>
    </xf>
    <xf numFmtId="43" fontId="1" fillId="6" borderId="0" xfId="0" applyNumberFormat="1" applyFont="1" applyFill="1" applyBorder="1" applyAlignment="1">
      <alignment/>
    </xf>
    <xf numFmtId="0" fontId="1" fillId="6" borderId="4" xfId="0" applyFont="1" applyFill="1" applyBorder="1" applyAlignment="1">
      <alignment/>
    </xf>
    <xf numFmtId="0" fontId="1" fillId="6" borderId="5" xfId="0" applyFont="1" applyFill="1" applyBorder="1" applyAlignment="1">
      <alignment/>
    </xf>
    <xf numFmtId="165" fontId="1" fillId="6" borderId="5" xfId="15" applyNumberFormat="1" applyFont="1" applyFill="1" applyBorder="1" applyAlignment="1">
      <alignment/>
    </xf>
    <xf numFmtId="0" fontId="0" fillId="6" borderId="5" xfId="0" applyFill="1" applyBorder="1" applyAlignment="1">
      <alignment/>
    </xf>
    <xf numFmtId="165" fontId="0" fillId="6" borderId="5" xfId="15" applyNumberFormat="1" applyFill="1" applyBorder="1" applyAlignment="1">
      <alignment/>
    </xf>
    <xf numFmtId="165" fontId="0" fillId="6" borderId="5" xfId="0" applyNumberFormat="1" applyFill="1" applyBorder="1" applyAlignment="1">
      <alignment/>
    </xf>
    <xf numFmtId="43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98"/>
  <sheetViews>
    <sheetView tabSelected="1" workbookViewId="0" topLeftCell="A16">
      <pane ySplit="510" topLeftCell="BM1" activePane="bottomLeft" state="split"/>
      <selection pane="topLeft" activeCell="Q16" sqref="Q1:Q16384"/>
      <selection pane="bottomLeft" activeCell="B172" sqref="B1:Z172"/>
    </sheetView>
  </sheetViews>
  <sheetFormatPr defaultColWidth="9.140625" defaultRowHeight="12.75"/>
  <cols>
    <col min="1" max="3" width="10.140625" style="0" customWidth="1"/>
    <col min="4" max="7" width="10.140625" style="3" hidden="1" customWidth="1"/>
    <col min="8" max="8" width="10.140625" style="3" customWidth="1"/>
    <col min="9" max="9" width="10.140625" style="4" customWidth="1"/>
    <col min="10" max="15" width="10.140625" style="3" hidden="1" customWidth="1"/>
    <col min="16" max="16" width="10.140625" style="3" customWidth="1"/>
    <col min="17" max="17" width="10.140625" style="0" hidden="1" customWidth="1"/>
    <col min="18" max="16384" width="10.140625" style="0" customWidth="1"/>
  </cols>
  <sheetData>
    <row r="1" spans="1:17" ht="13.5" thickBot="1">
      <c r="A1" t="s">
        <v>0</v>
      </c>
      <c r="B1" t="s">
        <v>1</v>
      </c>
      <c r="D1" s="3" t="s">
        <v>5</v>
      </c>
      <c r="E1" s="3" t="s">
        <v>6</v>
      </c>
      <c r="F1" s="3" t="s">
        <v>7</v>
      </c>
      <c r="G1" s="3" t="s">
        <v>8</v>
      </c>
      <c r="H1" s="3" t="s">
        <v>9</v>
      </c>
      <c r="I1" s="4" t="s">
        <v>10</v>
      </c>
      <c r="J1" s="3" t="s">
        <v>11</v>
      </c>
      <c r="K1" s="3" t="s">
        <v>12</v>
      </c>
      <c r="L1" s="3" t="s">
        <v>13</v>
      </c>
      <c r="M1" s="3" t="s">
        <v>14</v>
      </c>
      <c r="N1" s="3" t="s">
        <v>15</v>
      </c>
      <c r="O1" s="3" t="s">
        <v>16</v>
      </c>
      <c r="Q1" s="8" t="s">
        <v>20</v>
      </c>
    </row>
    <row r="2" spans="1:20" s="17" customFormat="1" ht="12.75">
      <c r="A2" s="16">
        <v>1</v>
      </c>
      <c r="B2" s="17">
        <v>1204</v>
      </c>
      <c r="C2" s="17" t="s">
        <v>17</v>
      </c>
      <c r="D2" s="18">
        <v>3.8</v>
      </c>
      <c r="E2" s="18">
        <v>3.3</v>
      </c>
      <c r="F2" s="18">
        <v>2.5</v>
      </c>
      <c r="G2" s="18">
        <v>18</v>
      </c>
      <c r="H2" s="18">
        <v>44.4</v>
      </c>
      <c r="I2" s="19"/>
      <c r="J2" s="18"/>
      <c r="K2" s="18"/>
      <c r="L2" s="18"/>
      <c r="M2" s="18"/>
      <c r="N2" s="18"/>
      <c r="O2" s="18"/>
      <c r="P2" s="18"/>
      <c r="R2" s="17" t="s">
        <v>23</v>
      </c>
      <c r="S2" s="30">
        <f>SUM(H4:I4)/SUM(H2:I2)</f>
        <v>1</v>
      </c>
      <c r="T2" s="54"/>
    </row>
    <row r="3" spans="1:20" s="21" customFormat="1" ht="12.75">
      <c r="A3" s="20">
        <v>2</v>
      </c>
      <c r="B3" s="21">
        <v>1204</v>
      </c>
      <c r="C3" s="21" t="s">
        <v>18</v>
      </c>
      <c r="D3" s="22"/>
      <c r="E3" s="22"/>
      <c r="F3" s="22"/>
      <c r="G3" s="22"/>
      <c r="H3" s="22">
        <v>58.03</v>
      </c>
      <c r="I3" s="23">
        <v>10.32</v>
      </c>
      <c r="J3" s="22"/>
      <c r="K3" s="22"/>
      <c r="L3" s="22"/>
      <c r="M3" s="22"/>
      <c r="N3" s="22"/>
      <c r="O3" s="22"/>
      <c r="P3" s="22"/>
      <c r="Q3" s="24">
        <f>+I2-I3</f>
        <v>-10.32</v>
      </c>
      <c r="R3" s="21" t="s">
        <v>24</v>
      </c>
      <c r="S3" s="30">
        <f>SUM(H4:I4)/SUM(H3:I3)</f>
        <v>0.6495976591075348</v>
      </c>
      <c r="T3" s="55"/>
    </row>
    <row r="4" spans="1:20" s="28" customFormat="1" ht="13.5" thickBot="1">
      <c r="A4" s="25">
        <v>3</v>
      </c>
      <c r="B4" s="26">
        <v>1204</v>
      </c>
      <c r="C4" s="26" t="s">
        <v>22</v>
      </c>
      <c r="D4" s="27"/>
      <c r="E4" s="27"/>
      <c r="F4" s="27"/>
      <c r="G4" s="27"/>
      <c r="H4" s="28">
        <v>44.4</v>
      </c>
      <c r="J4" s="29"/>
      <c r="K4" s="29"/>
      <c r="L4" s="29"/>
      <c r="M4" s="29"/>
      <c r="N4" s="29"/>
      <c r="O4" s="29"/>
      <c r="P4" s="29"/>
      <c r="R4" s="28" t="s">
        <v>25</v>
      </c>
      <c r="T4" s="56">
        <f>SUM(H3:I3)-SUM(H4:I4)</f>
        <v>23.949999999999996</v>
      </c>
    </row>
    <row r="5" spans="1:20" s="17" customFormat="1" ht="12.75">
      <c r="A5" s="16">
        <v>1</v>
      </c>
      <c r="B5" s="17">
        <v>1260</v>
      </c>
      <c r="C5" s="17" t="s">
        <v>17</v>
      </c>
      <c r="D5" s="18"/>
      <c r="E5" s="18"/>
      <c r="F5" s="18"/>
      <c r="G5" s="18"/>
      <c r="H5" s="18"/>
      <c r="I5" s="19"/>
      <c r="J5" s="18"/>
      <c r="K5" s="18"/>
      <c r="L5" s="18">
        <v>0.5</v>
      </c>
      <c r="M5" s="18">
        <v>10.2</v>
      </c>
      <c r="N5" s="18">
        <v>9.8</v>
      </c>
      <c r="O5" s="18">
        <v>9.8</v>
      </c>
      <c r="P5" s="18"/>
      <c r="R5" s="17" t="s">
        <v>23</v>
      </c>
      <c r="S5" s="30" t="e">
        <f>SUM(H7:I7)/SUM(H5:I5)</f>
        <v>#DIV/0!</v>
      </c>
      <c r="T5" s="54"/>
    </row>
    <row r="6" spans="1:20" s="21" customFormat="1" ht="12.75">
      <c r="A6" s="20">
        <v>2</v>
      </c>
      <c r="B6" s="21">
        <v>1260</v>
      </c>
      <c r="C6" s="21" t="s">
        <v>18</v>
      </c>
      <c r="D6" s="22"/>
      <c r="E6" s="22"/>
      <c r="F6" s="22"/>
      <c r="G6" s="22"/>
      <c r="H6" s="22"/>
      <c r="I6" s="23"/>
      <c r="J6" s="22"/>
      <c r="K6" s="22"/>
      <c r="L6" s="22"/>
      <c r="M6" s="22"/>
      <c r="N6" s="22"/>
      <c r="O6" s="22"/>
      <c r="P6" s="22"/>
      <c r="Q6" s="24">
        <f>+I5-I6</f>
        <v>0</v>
      </c>
      <c r="R6" s="21" t="s">
        <v>24</v>
      </c>
      <c r="S6" s="30" t="e">
        <f>SUM(H7:I7)/SUM(H6:I6)</f>
        <v>#DIV/0!</v>
      </c>
      <c r="T6" s="55"/>
    </row>
    <row r="7" spans="1:20" s="28" customFormat="1" ht="13.5" thickBot="1">
      <c r="A7" s="25">
        <v>3</v>
      </c>
      <c r="B7" s="26">
        <v>1260</v>
      </c>
      <c r="C7" s="26" t="s">
        <v>22</v>
      </c>
      <c r="D7" s="27"/>
      <c r="E7" s="27"/>
      <c r="F7" s="27"/>
      <c r="G7" s="27"/>
      <c r="J7" s="29"/>
      <c r="K7" s="29"/>
      <c r="L7" s="29"/>
      <c r="M7" s="29"/>
      <c r="N7" s="29"/>
      <c r="O7" s="29"/>
      <c r="P7" s="29"/>
      <c r="T7" s="56">
        <f>SUM(H6:I6)-SUM(H7:I7)</f>
        <v>0</v>
      </c>
    </row>
    <row r="8" spans="1:20" s="17" customFormat="1" ht="12.75">
      <c r="A8" s="16">
        <v>1</v>
      </c>
      <c r="B8" s="17">
        <v>1302</v>
      </c>
      <c r="C8" s="17" t="s">
        <v>17</v>
      </c>
      <c r="D8" s="18">
        <v>19.1</v>
      </c>
      <c r="E8" s="18">
        <v>16.6</v>
      </c>
      <c r="F8" s="18">
        <v>28.6</v>
      </c>
      <c r="G8" s="18">
        <v>34.2</v>
      </c>
      <c r="H8" s="18">
        <v>72</v>
      </c>
      <c r="I8" s="19">
        <v>5.8</v>
      </c>
      <c r="J8" s="18">
        <v>6.1</v>
      </c>
      <c r="K8" s="18">
        <v>0.6</v>
      </c>
      <c r="L8" s="18"/>
      <c r="M8" s="18"/>
      <c r="N8" s="18"/>
      <c r="O8" s="18"/>
      <c r="P8" s="18"/>
      <c r="R8" s="17" t="s">
        <v>23</v>
      </c>
      <c r="S8" s="30">
        <f>SUM(H10:I10)/SUM(H8:I8)</f>
        <v>1.0822622107969153</v>
      </c>
      <c r="T8" s="54"/>
    </row>
    <row r="9" spans="1:20" s="21" customFormat="1" ht="12.75">
      <c r="A9" s="20">
        <v>2</v>
      </c>
      <c r="B9" s="21">
        <v>1302</v>
      </c>
      <c r="C9" s="21" t="s">
        <v>18</v>
      </c>
      <c r="D9" s="22"/>
      <c r="E9" s="22"/>
      <c r="F9" s="22"/>
      <c r="G9" s="22"/>
      <c r="H9" s="22">
        <v>29.88</v>
      </c>
      <c r="I9" s="23">
        <v>-0.87</v>
      </c>
      <c r="J9" s="22"/>
      <c r="K9" s="22"/>
      <c r="L9" s="22"/>
      <c r="M9" s="22"/>
      <c r="N9" s="22"/>
      <c r="O9" s="22"/>
      <c r="P9" s="22"/>
      <c r="Q9" s="24">
        <f>+I8-I9</f>
        <v>6.67</v>
      </c>
      <c r="R9" s="21" t="s">
        <v>24</v>
      </c>
      <c r="S9" s="30">
        <f>SUM(H10:I10)/SUM(H9:I9)</f>
        <v>2.9024474319200277</v>
      </c>
      <c r="T9" s="55"/>
    </row>
    <row r="10" spans="1:20" s="32" customFormat="1" ht="13.5" thickBot="1">
      <c r="A10" s="20">
        <v>3</v>
      </c>
      <c r="B10" s="21">
        <v>1302</v>
      </c>
      <c r="C10" s="21" t="s">
        <v>22</v>
      </c>
      <c r="D10" s="22"/>
      <c r="E10" s="22"/>
      <c r="F10" s="22"/>
      <c r="G10" s="22"/>
      <c r="H10" s="32">
        <v>78.4</v>
      </c>
      <c r="I10" s="32">
        <v>5.8</v>
      </c>
      <c r="J10" s="34"/>
      <c r="K10" s="34"/>
      <c r="L10" s="34"/>
      <c r="M10" s="34"/>
      <c r="N10" s="34"/>
      <c r="O10" s="34"/>
      <c r="P10" s="34"/>
      <c r="T10" s="56">
        <f>SUM(H9:I9)-SUM(H10:I10)</f>
        <v>-55.190000000000005</v>
      </c>
    </row>
    <row r="11" spans="1:20" s="17" customFormat="1" ht="12.75">
      <c r="A11" s="16">
        <v>1</v>
      </c>
      <c r="B11" s="17">
        <v>1352</v>
      </c>
      <c r="C11" s="17" t="s">
        <v>17</v>
      </c>
      <c r="D11" s="18"/>
      <c r="E11" s="18"/>
      <c r="F11" s="18"/>
      <c r="G11" s="18">
        <v>0.6</v>
      </c>
      <c r="H11" s="18">
        <v>7.9</v>
      </c>
      <c r="I11" s="19">
        <v>18.2</v>
      </c>
      <c r="J11" s="18">
        <v>67.1</v>
      </c>
      <c r="K11" s="18">
        <v>271.7</v>
      </c>
      <c r="L11" s="18">
        <v>207</v>
      </c>
      <c r="M11" s="18">
        <v>172.3</v>
      </c>
      <c r="N11" s="18">
        <v>155</v>
      </c>
      <c r="O11" s="18">
        <v>155</v>
      </c>
      <c r="P11" s="18"/>
      <c r="R11" s="17" t="s">
        <v>23</v>
      </c>
      <c r="S11" s="33">
        <f>SUM(H13:I13)/SUM(H11:I11)</f>
        <v>1</v>
      </c>
      <c r="T11" s="54"/>
    </row>
    <row r="12" spans="1:20" s="21" customFormat="1" ht="12.75">
      <c r="A12" s="20">
        <v>2</v>
      </c>
      <c r="B12" s="21">
        <v>1352</v>
      </c>
      <c r="C12" s="21" t="s">
        <v>18</v>
      </c>
      <c r="D12" s="22"/>
      <c r="E12" s="22"/>
      <c r="F12" s="22"/>
      <c r="G12" s="22"/>
      <c r="H12" s="22">
        <v>12.531</v>
      </c>
      <c r="I12" s="23">
        <v>7.233</v>
      </c>
      <c r="J12" s="22"/>
      <c r="K12" s="22"/>
      <c r="L12" s="22"/>
      <c r="M12" s="22"/>
      <c r="N12" s="22"/>
      <c r="O12" s="22"/>
      <c r="P12" s="22"/>
      <c r="Q12" s="24">
        <f>+I11-I12</f>
        <v>10.966999999999999</v>
      </c>
      <c r="R12" s="21" t="s">
        <v>24</v>
      </c>
      <c r="S12" s="30">
        <f>SUM(H13:I13)/SUM(H12:I12)</f>
        <v>1.3205828779599273</v>
      </c>
      <c r="T12" s="55"/>
    </row>
    <row r="13" spans="1:20" s="28" customFormat="1" ht="13.5" thickBot="1">
      <c r="A13" s="25">
        <v>3</v>
      </c>
      <c r="B13" s="26">
        <v>1352</v>
      </c>
      <c r="C13" s="26" t="s">
        <v>22</v>
      </c>
      <c r="D13" s="27"/>
      <c r="E13" s="27"/>
      <c r="F13" s="27"/>
      <c r="G13" s="27"/>
      <c r="H13" s="28">
        <v>7.9</v>
      </c>
      <c r="I13" s="28">
        <v>18.2</v>
      </c>
      <c r="J13" s="29"/>
      <c r="K13" s="29"/>
      <c r="L13" s="29"/>
      <c r="M13" s="29"/>
      <c r="N13" s="29"/>
      <c r="O13" s="29"/>
      <c r="P13" s="29"/>
      <c r="T13" s="56">
        <f>SUM(H12:I12)-SUM(H13:I13)</f>
        <v>-6.336000000000002</v>
      </c>
    </row>
    <row r="14" spans="1:20" ht="12.75">
      <c r="A14">
        <v>1</v>
      </c>
      <c r="B14">
        <v>1353</v>
      </c>
      <c r="C14" t="s">
        <v>17</v>
      </c>
      <c r="J14" s="3">
        <v>16.1</v>
      </c>
      <c r="K14" s="3">
        <v>17.7</v>
      </c>
      <c r="R14" s="32" t="s">
        <v>23</v>
      </c>
      <c r="S14" s="30" t="e">
        <f>SUM(H16:I16)/SUM(H14:I14)</f>
        <v>#DIV/0!</v>
      </c>
      <c r="T14" s="54"/>
    </row>
    <row r="15" spans="1:20" s="1" customFormat="1" ht="12.75">
      <c r="A15" s="1">
        <v>2</v>
      </c>
      <c r="B15" s="1">
        <v>1353</v>
      </c>
      <c r="C15" s="1" t="s">
        <v>18</v>
      </c>
      <c r="D15" s="5"/>
      <c r="E15" s="5"/>
      <c r="F15" s="5"/>
      <c r="G15" s="5"/>
      <c r="H15" s="5">
        <v>0</v>
      </c>
      <c r="I15" s="6"/>
      <c r="J15" s="5"/>
      <c r="K15" s="5"/>
      <c r="L15" s="5"/>
      <c r="M15" s="5"/>
      <c r="N15" s="5"/>
      <c r="O15" s="5"/>
      <c r="P15" s="5"/>
      <c r="Q15" s="9">
        <f>+I14-I15</f>
        <v>0</v>
      </c>
      <c r="R15" s="21" t="s">
        <v>24</v>
      </c>
      <c r="S15" s="30" t="e">
        <f>SUM(H16:I16)/SUM(H15:I15)</f>
        <v>#DIV/0!</v>
      </c>
      <c r="T15" s="55"/>
    </row>
    <row r="16" spans="1:20" ht="13.5" thickBot="1">
      <c r="A16" s="1">
        <v>3</v>
      </c>
      <c r="B16" s="1">
        <v>1353</v>
      </c>
      <c r="C16" s="1" t="s">
        <v>22</v>
      </c>
      <c r="D16" s="5"/>
      <c r="E16" s="5"/>
      <c r="F16" s="5"/>
      <c r="G16" s="5"/>
      <c r="H16"/>
      <c r="I16"/>
      <c r="R16" s="32"/>
      <c r="S16" s="32"/>
      <c r="T16" s="56">
        <f>SUM(H15:I15)-SUM(H16:I16)</f>
        <v>0</v>
      </c>
    </row>
    <row r="17" spans="1:20" s="17" customFormat="1" ht="12.75">
      <c r="A17" s="16">
        <v>1</v>
      </c>
      <c r="B17" s="17">
        <v>1354</v>
      </c>
      <c r="C17" s="17" t="s">
        <v>17</v>
      </c>
      <c r="D17" s="18"/>
      <c r="E17" s="18">
        <v>1.4</v>
      </c>
      <c r="F17" s="18">
        <v>5.5</v>
      </c>
      <c r="G17" s="18">
        <v>30.8</v>
      </c>
      <c r="H17" s="18">
        <v>51.1</v>
      </c>
      <c r="I17" s="19">
        <v>58.1</v>
      </c>
      <c r="J17" s="18">
        <v>88.1</v>
      </c>
      <c r="K17" s="18">
        <v>45.2</v>
      </c>
      <c r="L17" s="18">
        <v>56.3</v>
      </c>
      <c r="M17" s="18">
        <v>191.5</v>
      </c>
      <c r="N17" s="18">
        <v>182.5</v>
      </c>
      <c r="O17" s="18">
        <v>182.4</v>
      </c>
      <c r="P17" s="18"/>
      <c r="R17" s="17" t="s">
        <v>23</v>
      </c>
      <c r="S17" s="33">
        <f>SUM(H19:I19)/SUM(H17:I17)</f>
        <v>0.6043956043956044</v>
      </c>
      <c r="T17" s="54"/>
    </row>
    <row r="18" spans="1:20" s="21" customFormat="1" ht="12.75">
      <c r="A18" s="20">
        <v>2</v>
      </c>
      <c r="B18" s="21">
        <v>1354</v>
      </c>
      <c r="C18" s="21" t="s">
        <v>18</v>
      </c>
      <c r="D18" s="22"/>
      <c r="E18" s="22"/>
      <c r="F18" s="22"/>
      <c r="G18" s="22"/>
      <c r="H18" s="22">
        <v>26.474</v>
      </c>
      <c r="I18" s="23">
        <v>43.254</v>
      </c>
      <c r="J18" s="22"/>
      <c r="K18" s="22"/>
      <c r="L18" s="22"/>
      <c r="M18" s="22"/>
      <c r="N18" s="22"/>
      <c r="O18" s="22"/>
      <c r="P18" s="22"/>
      <c r="Q18" s="24">
        <f>+I17-I18</f>
        <v>14.846000000000004</v>
      </c>
      <c r="R18" s="21" t="s">
        <v>24</v>
      </c>
      <c r="S18" s="30">
        <f>SUM(H19:I19)/SUM(H18:I18)</f>
        <v>0.9465351078476366</v>
      </c>
      <c r="T18" s="55"/>
    </row>
    <row r="19" spans="1:20" s="28" customFormat="1" ht="13.5" thickBot="1">
      <c r="A19" s="25">
        <v>3</v>
      </c>
      <c r="B19" s="26">
        <v>1354</v>
      </c>
      <c r="C19" s="26" t="s">
        <v>22</v>
      </c>
      <c r="D19" s="27"/>
      <c r="E19" s="27"/>
      <c r="F19" s="27"/>
      <c r="G19" s="27"/>
      <c r="H19" s="28">
        <v>23.7</v>
      </c>
      <c r="I19" s="28">
        <v>42.3</v>
      </c>
      <c r="J19" s="29"/>
      <c r="K19" s="29"/>
      <c r="L19" s="29"/>
      <c r="M19" s="29"/>
      <c r="N19" s="29"/>
      <c r="O19" s="29"/>
      <c r="P19" s="29"/>
      <c r="T19" s="56">
        <f>SUM(H18:I18)-SUM(H19:I19)</f>
        <v>3.7279999999999944</v>
      </c>
    </row>
    <row r="20" spans="1:20" ht="12.75">
      <c r="A20">
        <v>1</v>
      </c>
      <c r="B20">
        <v>1355</v>
      </c>
      <c r="C20" t="s">
        <v>17</v>
      </c>
      <c r="K20" s="3">
        <v>14.8</v>
      </c>
      <c r="L20" s="3">
        <v>14.8</v>
      </c>
      <c r="M20" s="3">
        <v>13.9</v>
      </c>
      <c r="N20" s="3">
        <v>10.9</v>
      </c>
      <c r="O20" s="3">
        <v>2.1</v>
      </c>
      <c r="R20" s="32" t="s">
        <v>23</v>
      </c>
      <c r="S20" s="30" t="e">
        <f>SUM(H22:I22)/SUM(H20:I20)</f>
        <v>#DIV/0!</v>
      </c>
      <c r="T20" s="54"/>
    </row>
    <row r="21" spans="1:20" s="1" customFormat="1" ht="12.75">
      <c r="A21" s="1">
        <v>2</v>
      </c>
      <c r="B21" s="1">
        <v>1355</v>
      </c>
      <c r="C21" s="1" t="s">
        <v>18</v>
      </c>
      <c r="D21" s="5"/>
      <c r="E21" s="5"/>
      <c r="F21" s="5"/>
      <c r="G21" s="5"/>
      <c r="H21" s="5">
        <v>0.177</v>
      </c>
      <c r="I21" s="6"/>
      <c r="J21" s="5"/>
      <c r="K21" s="5"/>
      <c r="L21" s="5"/>
      <c r="M21" s="5"/>
      <c r="N21" s="5"/>
      <c r="O21" s="5"/>
      <c r="P21" s="5"/>
      <c r="Q21" s="9">
        <f>+I20-I21</f>
        <v>0</v>
      </c>
      <c r="R21" s="21" t="s">
        <v>24</v>
      </c>
      <c r="S21" s="30">
        <f>SUM(H22:I22)/SUM(H21:I21)</f>
        <v>0</v>
      </c>
      <c r="T21" s="55"/>
    </row>
    <row r="22" spans="1:20" ht="13.5" thickBot="1">
      <c r="A22" s="1">
        <v>3</v>
      </c>
      <c r="B22" s="1">
        <v>1355</v>
      </c>
      <c r="C22" s="1" t="s">
        <v>22</v>
      </c>
      <c r="D22" s="5"/>
      <c r="E22" s="5"/>
      <c r="F22" s="5"/>
      <c r="G22" s="5"/>
      <c r="H22"/>
      <c r="I22"/>
      <c r="R22" s="32"/>
      <c r="S22" s="32"/>
      <c r="T22" s="56">
        <f>SUM(H21:I21)-SUM(H22:I22)</f>
        <v>0.177</v>
      </c>
    </row>
    <row r="23" spans="1:20" s="17" customFormat="1" ht="12.75">
      <c r="A23" s="16">
        <v>1</v>
      </c>
      <c r="B23" s="17">
        <v>1361</v>
      </c>
      <c r="C23" s="17" t="s">
        <v>17</v>
      </c>
      <c r="D23" s="18">
        <v>62.4</v>
      </c>
      <c r="E23" s="18">
        <v>58.5</v>
      </c>
      <c r="F23" s="18">
        <v>32.1</v>
      </c>
      <c r="G23" s="18">
        <v>73.8</v>
      </c>
      <c r="H23" s="18">
        <v>21</v>
      </c>
      <c r="I23" s="19">
        <v>63.7</v>
      </c>
      <c r="J23" s="18">
        <v>64.5</v>
      </c>
      <c r="K23" s="18">
        <v>110.9</v>
      </c>
      <c r="L23" s="18">
        <v>63.7</v>
      </c>
      <c r="M23" s="18">
        <v>64.5</v>
      </c>
      <c r="N23" s="18">
        <v>111</v>
      </c>
      <c r="O23" s="18">
        <v>63.7</v>
      </c>
      <c r="P23" s="18"/>
      <c r="R23" s="17" t="s">
        <v>23</v>
      </c>
      <c r="S23" s="33">
        <f>SUM(H25:I25)/SUM(H23:I23)</f>
        <v>1</v>
      </c>
      <c r="T23" s="54"/>
    </row>
    <row r="24" spans="1:20" s="21" customFormat="1" ht="12.75">
      <c r="A24" s="20">
        <v>2</v>
      </c>
      <c r="B24" s="21">
        <v>1361</v>
      </c>
      <c r="C24" s="21" t="s">
        <v>18</v>
      </c>
      <c r="D24" s="22"/>
      <c r="E24" s="22"/>
      <c r="F24" s="22"/>
      <c r="G24" s="22"/>
      <c r="H24" s="22">
        <v>89.369</v>
      </c>
      <c r="I24" s="23">
        <v>69.866</v>
      </c>
      <c r="J24" s="22"/>
      <c r="K24" s="22"/>
      <c r="L24" s="22"/>
      <c r="M24" s="22"/>
      <c r="N24" s="22"/>
      <c r="O24" s="22"/>
      <c r="P24" s="22"/>
      <c r="Q24" s="24">
        <f>+I23-I24</f>
        <v>-6.165999999999997</v>
      </c>
      <c r="R24" s="21" t="s">
        <v>24</v>
      </c>
      <c r="S24" s="30">
        <f>SUM(H25:I25)/SUM(H24:I24)</f>
        <v>0.531918234056583</v>
      </c>
      <c r="T24" s="55"/>
    </row>
    <row r="25" spans="1:20" s="28" customFormat="1" ht="13.5" thickBot="1">
      <c r="A25" s="25">
        <v>3</v>
      </c>
      <c r="B25" s="26">
        <v>1361</v>
      </c>
      <c r="C25" s="26" t="s">
        <v>22</v>
      </c>
      <c r="D25" s="27"/>
      <c r="E25" s="27"/>
      <c r="F25" s="27"/>
      <c r="G25" s="27"/>
      <c r="H25" s="28">
        <v>21</v>
      </c>
      <c r="I25" s="28">
        <v>63.7</v>
      </c>
      <c r="J25" s="29"/>
      <c r="K25" s="29"/>
      <c r="L25" s="29"/>
      <c r="M25" s="29"/>
      <c r="N25" s="29"/>
      <c r="O25" s="29"/>
      <c r="P25" s="29"/>
      <c r="T25" s="56">
        <f>SUM(H24:I24)-SUM(H25:I25)</f>
        <v>74.53500000000001</v>
      </c>
    </row>
    <row r="26" spans="1:20" ht="12.75">
      <c r="A26">
        <v>1</v>
      </c>
      <c r="B26">
        <v>1404</v>
      </c>
      <c r="C26" t="s">
        <v>17</v>
      </c>
      <c r="R26" s="32" t="s">
        <v>23</v>
      </c>
      <c r="S26" s="30" t="e">
        <f>SUM(H28:I28)/SUM(H26:I26)</f>
        <v>#DIV/0!</v>
      </c>
      <c r="T26" s="54"/>
    </row>
    <row r="27" spans="1:20" s="1" customFormat="1" ht="12.75">
      <c r="A27" s="1">
        <v>2</v>
      </c>
      <c r="B27" s="1">
        <v>1404</v>
      </c>
      <c r="C27" s="1" t="s">
        <v>18</v>
      </c>
      <c r="D27" s="5"/>
      <c r="E27" s="5"/>
      <c r="F27" s="5"/>
      <c r="G27" s="5"/>
      <c r="H27" s="5"/>
      <c r="I27" s="6"/>
      <c r="J27" s="5"/>
      <c r="K27" s="5"/>
      <c r="L27" s="5"/>
      <c r="M27" s="5"/>
      <c r="N27" s="5"/>
      <c r="O27" s="5"/>
      <c r="P27" s="5"/>
      <c r="Q27" s="9">
        <f>+I26-I27</f>
        <v>0</v>
      </c>
      <c r="R27" s="21" t="s">
        <v>24</v>
      </c>
      <c r="S27" s="30" t="e">
        <f>SUM(H28:I28)/SUM(H27:I27)</f>
        <v>#DIV/0!</v>
      </c>
      <c r="T27" s="55"/>
    </row>
    <row r="28" spans="1:20" ht="13.5" thickBot="1">
      <c r="A28" s="1">
        <v>3</v>
      </c>
      <c r="B28" s="1">
        <v>1404</v>
      </c>
      <c r="C28" s="1" t="s">
        <v>22</v>
      </c>
      <c r="D28" s="5"/>
      <c r="E28" s="5"/>
      <c r="F28" s="5"/>
      <c r="G28" s="5"/>
      <c r="H28"/>
      <c r="I28"/>
      <c r="R28" s="32"/>
      <c r="S28" s="32"/>
      <c r="T28" s="56">
        <f>SUM(H27:I27)-SUM(H28:I28)</f>
        <v>0</v>
      </c>
    </row>
    <row r="29" spans="1:20" s="17" customFormat="1" ht="12.75">
      <c r="A29" s="16">
        <v>1</v>
      </c>
      <c r="B29" s="17">
        <v>1408</v>
      </c>
      <c r="C29" s="17" t="s">
        <v>17</v>
      </c>
      <c r="D29" s="18">
        <v>36.4</v>
      </c>
      <c r="E29" s="18">
        <v>18.1</v>
      </c>
      <c r="F29" s="18">
        <v>13.6</v>
      </c>
      <c r="G29" s="18">
        <v>19.9</v>
      </c>
      <c r="H29" s="18">
        <v>18.9</v>
      </c>
      <c r="I29" s="19">
        <v>26.4</v>
      </c>
      <c r="J29" s="18">
        <v>34.7</v>
      </c>
      <c r="K29" s="18">
        <v>33.2</v>
      </c>
      <c r="L29" s="18">
        <v>13.9</v>
      </c>
      <c r="M29" s="18"/>
      <c r="N29" s="18"/>
      <c r="O29" s="18"/>
      <c r="P29" s="18"/>
      <c r="R29" s="17" t="s">
        <v>23</v>
      </c>
      <c r="S29" s="33">
        <f>SUM(H31:I31)/SUM(H29:I29)</f>
        <v>1</v>
      </c>
      <c r="T29" s="54"/>
    </row>
    <row r="30" spans="1:20" s="21" customFormat="1" ht="12.75">
      <c r="A30" s="20">
        <v>2</v>
      </c>
      <c r="B30" s="21">
        <v>1408</v>
      </c>
      <c r="C30" s="21" t="s">
        <v>18</v>
      </c>
      <c r="D30" s="22"/>
      <c r="E30" s="22"/>
      <c r="F30" s="22"/>
      <c r="G30" s="22"/>
      <c r="H30" s="22">
        <v>55.431</v>
      </c>
      <c r="I30" s="23">
        <v>9.359</v>
      </c>
      <c r="J30" s="22"/>
      <c r="K30" s="22"/>
      <c r="L30" s="22"/>
      <c r="M30" s="22"/>
      <c r="N30" s="22"/>
      <c r="O30" s="22"/>
      <c r="P30" s="22"/>
      <c r="Q30" s="24">
        <f>+I29-I30</f>
        <v>17.040999999999997</v>
      </c>
      <c r="R30" s="21" t="s">
        <v>24</v>
      </c>
      <c r="S30" s="30">
        <f>SUM(H31:I31)/SUM(H30:I30)</f>
        <v>0.6991819725266245</v>
      </c>
      <c r="T30" s="55"/>
    </row>
    <row r="31" spans="1:20" s="28" customFormat="1" ht="13.5" thickBot="1">
      <c r="A31" s="25">
        <v>3</v>
      </c>
      <c r="B31" s="26">
        <v>1408</v>
      </c>
      <c r="C31" s="26" t="s">
        <v>22</v>
      </c>
      <c r="D31" s="27"/>
      <c r="E31" s="27"/>
      <c r="F31" s="27"/>
      <c r="G31" s="27"/>
      <c r="H31" s="28">
        <v>18.9</v>
      </c>
      <c r="I31" s="28">
        <v>26.4</v>
      </c>
      <c r="J31" s="29"/>
      <c r="K31" s="29"/>
      <c r="L31" s="29"/>
      <c r="M31" s="29"/>
      <c r="N31" s="29"/>
      <c r="O31" s="29"/>
      <c r="P31" s="29"/>
      <c r="T31" s="56">
        <f>SUM(H30:I30)-SUM(H31:I31)</f>
        <v>19.489999999999995</v>
      </c>
    </row>
    <row r="32" spans="1:20" ht="12.75">
      <c r="A32">
        <v>1</v>
      </c>
      <c r="B32">
        <v>1416</v>
      </c>
      <c r="C32" t="s">
        <v>17</v>
      </c>
      <c r="D32" s="3">
        <v>8.3</v>
      </c>
      <c r="E32" s="3">
        <v>10.3</v>
      </c>
      <c r="F32" s="3">
        <v>4.7</v>
      </c>
      <c r="G32" s="3">
        <v>17.3</v>
      </c>
      <c r="H32" s="3">
        <v>35.7</v>
      </c>
      <c r="I32" s="4">
        <v>41.3</v>
      </c>
      <c r="J32" s="3">
        <v>43.9</v>
      </c>
      <c r="K32" s="3">
        <v>10.1</v>
      </c>
      <c r="R32" s="32" t="s">
        <v>23</v>
      </c>
      <c r="S32" s="30">
        <f>SUM(H34:I34)/SUM(H32:I32)</f>
        <v>1.0233766233766235</v>
      </c>
      <c r="T32" s="54"/>
    </row>
    <row r="33" spans="1:20" s="1" customFormat="1" ht="12.75">
      <c r="A33" s="1">
        <v>2</v>
      </c>
      <c r="B33" s="1">
        <v>1416</v>
      </c>
      <c r="C33" s="1" t="s">
        <v>18</v>
      </c>
      <c r="D33" s="5"/>
      <c r="E33" s="5"/>
      <c r="F33" s="5"/>
      <c r="G33" s="5"/>
      <c r="H33" s="5">
        <v>22.18</v>
      </c>
      <c r="I33" s="6">
        <v>22.18</v>
      </c>
      <c r="J33" s="5"/>
      <c r="K33" s="5"/>
      <c r="L33" s="5"/>
      <c r="M33" s="5"/>
      <c r="N33" s="5"/>
      <c r="O33" s="5"/>
      <c r="P33" s="5"/>
      <c r="Q33" s="9">
        <f>+I32-I33</f>
        <v>19.119999999999997</v>
      </c>
      <c r="R33" s="21" t="s">
        <v>24</v>
      </c>
      <c r="S33" s="30">
        <f>SUM(H34:I34)/SUM(H33:I33)</f>
        <v>1.7763751127141572</v>
      </c>
      <c r="T33" s="55"/>
    </row>
    <row r="34" spans="1:20" ht="13.5" thickBot="1">
      <c r="A34" s="1">
        <v>3</v>
      </c>
      <c r="B34" s="1">
        <v>1416</v>
      </c>
      <c r="C34" s="1" t="s">
        <v>22</v>
      </c>
      <c r="D34" s="5"/>
      <c r="E34" s="5"/>
      <c r="F34" s="5"/>
      <c r="G34" s="5"/>
      <c r="H34">
        <v>36.6</v>
      </c>
      <c r="I34">
        <v>42.2</v>
      </c>
      <c r="R34" s="32"/>
      <c r="S34" s="32"/>
      <c r="T34" s="56">
        <f>SUM(H33:I33)-SUM(H34:I34)</f>
        <v>-34.44000000000001</v>
      </c>
    </row>
    <row r="35" spans="1:19" s="58" customFormat="1" ht="12.75">
      <c r="A35" s="57">
        <v>1</v>
      </c>
      <c r="B35" s="58">
        <v>1421</v>
      </c>
      <c r="C35" s="58" t="s">
        <v>17</v>
      </c>
      <c r="D35" s="59">
        <v>158.4</v>
      </c>
      <c r="E35" s="59">
        <v>118.3</v>
      </c>
      <c r="F35" s="59">
        <v>59</v>
      </c>
      <c r="G35" s="59">
        <v>83.1</v>
      </c>
      <c r="H35" s="59">
        <v>28.2</v>
      </c>
      <c r="I35" s="59"/>
      <c r="J35" s="59"/>
      <c r="K35" s="59"/>
      <c r="L35" s="59"/>
      <c r="M35" s="59"/>
      <c r="N35" s="59"/>
      <c r="O35" s="59"/>
      <c r="P35" s="59"/>
      <c r="R35" s="58" t="s">
        <v>23</v>
      </c>
      <c r="S35" s="60">
        <f>SUM(H37:I37)/SUM(H35:I35)</f>
        <v>1</v>
      </c>
    </row>
    <row r="36" spans="1:19" s="62" customFormat="1" ht="12.75">
      <c r="A36" s="61">
        <v>2</v>
      </c>
      <c r="B36" s="62">
        <v>1421</v>
      </c>
      <c r="C36" s="62" t="s">
        <v>18</v>
      </c>
      <c r="D36" s="63"/>
      <c r="E36" s="63"/>
      <c r="F36" s="63"/>
      <c r="G36" s="63"/>
      <c r="H36" s="63">
        <f>87.218+60.466</f>
        <v>147.684</v>
      </c>
      <c r="I36" s="63">
        <f>43.2+60.466</f>
        <v>103.666</v>
      </c>
      <c r="J36" s="63"/>
      <c r="K36" s="63"/>
      <c r="L36" s="63"/>
      <c r="M36" s="63"/>
      <c r="N36" s="63"/>
      <c r="O36" s="63"/>
      <c r="P36" s="63"/>
      <c r="Q36" s="64">
        <f>+I35-I36</f>
        <v>-103.666</v>
      </c>
      <c r="R36" s="62" t="s">
        <v>24</v>
      </c>
      <c r="S36" s="65">
        <f>SUM(H37:I37)/SUM(H36:I36)</f>
        <v>0.11219415158146012</v>
      </c>
    </row>
    <row r="37" spans="1:20" s="69" customFormat="1" ht="13.5" thickBot="1">
      <c r="A37" s="66">
        <v>3</v>
      </c>
      <c r="B37" s="67">
        <v>1421</v>
      </c>
      <c r="C37" s="67" t="s">
        <v>22</v>
      </c>
      <c r="D37" s="68"/>
      <c r="E37" s="68"/>
      <c r="F37" s="68"/>
      <c r="G37" s="68"/>
      <c r="H37" s="69">
        <v>28.2</v>
      </c>
      <c r="J37" s="70"/>
      <c r="K37" s="70"/>
      <c r="L37" s="70"/>
      <c r="M37" s="70"/>
      <c r="N37" s="70"/>
      <c r="O37" s="70"/>
      <c r="P37" s="70"/>
      <c r="T37" s="71">
        <f>SUM(H36:I36)-SUM(H37:I37)</f>
        <v>223.15</v>
      </c>
    </row>
    <row r="38" spans="1:20" ht="12.75">
      <c r="A38">
        <v>1</v>
      </c>
      <c r="B38">
        <v>1429</v>
      </c>
      <c r="C38" t="s">
        <v>17</v>
      </c>
      <c r="D38" s="3">
        <v>15.6</v>
      </c>
      <c r="E38" s="3">
        <v>13.6</v>
      </c>
      <c r="F38" s="3">
        <v>10.2</v>
      </c>
      <c r="G38" s="3">
        <v>7.9</v>
      </c>
      <c r="H38" s="3">
        <v>4.5</v>
      </c>
      <c r="R38" s="32" t="s">
        <v>23</v>
      </c>
      <c r="S38" s="30">
        <f>SUM(H40:I40)/SUM(H38:I38)</f>
        <v>0.9777777777777779</v>
      </c>
      <c r="T38" s="54"/>
    </row>
    <row r="39" spans="1:20" s="1" customFormat="1" ht="12.75">
      <c r="A39" s="1">
        <v>2</v>
      </c>
      <c r="B39" s="1">
        <v>1429</v>
      </c>
      <c r="C39" s="1" t="s">
        <v>18</v>
      </c>
      <c r="D39" s="5"/>
      <c r="E39" s="5"/>
      <c r="F39" s="5"/>
      <c r="G39" s="5"/>
      <c r="H39" s="5">
        <v>11.79</v>
      </c>
      <c r="I39" s="6">
        <v>7.76</v>
      </c>
      <c r="J39" s="5"/>
      <c r="K39" s="5"/>
      <c r="L39" s="5"/>
      <c r="M39" s="5"/>
      <c r="N39" s="5"/>
      <c r="O39" s="5"/>
      <c r="P39" s="5"/>
      <c r="Q39" s="9">
        <f>+I38-I39</f>
        <v>-7.76</v>
      </c>
      <c r="R39" s="21" t="s">
        <v>24</v>
      </c>
      <c r="S39" s="30">
        <f>SUM(H40:I40)/SUM(H39:I39)</f>
        <v>0.22506393861892587</v>
      </c>
      <c r="T39" s="55"/>
    </row>
    <row r="40" spans="1:20" ht="13.5" thickBot="1">
      <c r="A40" s="1">
        <v>3</v>
      </c>
      <c r="B40" s="1">
        <v>1429</v>
      </c>
      <c r="C40" s="1" t="s">
        <v>22</v>
      </c>
      <c r="D40" s="5"/>
      <c r="E40" s="5"/>
      <c r="F40" s="5"/>
      <c r="G40" s="5"/>
      <c r="H40">
        <v>4.4</v>
      </c>
      <c r="I40"/>
      <c r="R40" s="32"/>
      <c r="S40" s="32"/>
      <c r="T40" s="56">
        <f>SUM(H39:I39)-SUM(H40:I40)</f>
        <v>15.149999999999997</v>
      </c>
    </row>
    <row r="41" spans="1:20" s="17" customFormat="1" ht="12.75">
      <c r="A41" s="16">
        <v>1</v>
      </c>
      <c r="B41" s="17">
        <v>1431</v>
      </c>
      <c r="C41" s="17" t="s">
        <v>17</v>
      </c>
      <c r="D41" s="18">
        <v>16.3</v>
      </c>
      <c r="E41" s="18">
        <v>43.1</v>
      </c>
      <c r="F41" s="18">
        <v>4.1</v>
      </c>
      <c r="G41" s="18">
        <v>16.5</v>
      </c>
      <c r="H41" s="18">
        <v>111.6</v>
      </c>
      <c r="I41" s="19">
        <v>120.3</v>
      </c>
      <c r="J41" s="18">
        <v>126.9</v>
      </c>
      <c r="K41" s="18">
        <v>115.9</v>
      </c>
      <c r="L41" s="18">
        <v>146.5</v>
      </c>
      <c r="M41" s="18">
        <v>152.1</v>
      </c>
      <c r="N41" s="18">
        <v>125.8</v>
      </c>
      <c r="O41" s="18">
        <v>29.4</v>
      </c>
      <c r="P41" s="18"/>
      <c r="R41" s="17" t="s">
        <v>23</v>
      </c>
      <c r="S41" s="33">
        <f>SUM(H43:I43)/SUM(H41:I41)</f>
        <v>1.019404915912031</v>
      </c>
      <c r="T41" s="54"/>
    </row>
    <row r="42" spans="1:20" s="36" customFormat="1" ht="12.75">
      <c r="A42" s="35">
        <v>2</v>
      </c>
      <c r="B42" s="36">
        <v>1431</v>
      </c>
      <c r="C42" s="36" t="s">
        <v>18</v>
      </c>
      <c r="D42" s="37"/>
      <c r="E42" s="37"/>
      <c r="F42" s="37"/>
      <c r="G42" s="37"/>
      <c r="H42" s="37">
        <v>112.618</v>
      </c>
      <c r="I42" s="37">
        <v>19.91</v>
      </c>
      <c r="J42" s="37"/>
      <c r="K42" s="37"/>
      <c r="L42" s="37"/>
      <c r="M42" s="37"/>
      <c r="N42" s="37"/>
      <c r="O42" s="37"/>
      <c r="P42" s="37"/>
      <c r="Q42" s="38">
        <f>+I41-I42</f>
        <v>100.39</v>
      </c>
      <c r="R42" s="21" t="s">
        <v>24</v>
      </c>
      <c r="S42" s="30">
        <f>SUM(H43:I43)/SUM(H42:I42)</f>
        <v>1.7837739949293734</v>
      </c>
      <c r="T42" s="55"/>
    </row>
    <row r="43" spans="1:20" s="28" customFormat="1" ht="13.5" thickBot="1">
      <c r="A43" s="25">
        <v>3</v>
      </c>
      <c r="B43" s="39">
        <v>1431</v>
      </c>
      <c r="C43" s="26" t="s">
        <v>22</v>
      </c>
      <c r="D43" s="40"/>
      <c r="E43" s="40"/>
      <c r="F43" s="40"/>
      <c r="G43" s="40"/>
      <c r="H43" s="28">
        <v>116.1</v>
      </c>
      <c r="I43" s="28">
        <v>120.3</v>
      </c>
      <c r="J43" s="29"/>
      <c r="K43" s="29"/>
      <c r="L43" s="29"/>
      <c r="M43" s="29"/>
      <c r="N43" s="29"/>
      <c r="O43" s="29"/>
      <c r="P43" s="29"/>
      <c r="T43" s="56">
        <f>SUM(H42:I42)-SUM(H43:I43)</f>
        <v>-103.87199999999999</v>
      </c>
    </row>
    <row r="44" spans="1:20" ht="12.75">
      <c r="A44">
        <v>1</v>
      </c>
      <c r="B44">
        <v>1451</v>
      </c>
      <c r="C44" t="s">
        <v>17</v>
      </c>
      <c r="D44" s="3">
        <v>184.4</v>
      </c>
      <c r="E44" s="3">
        <v>201.7</v>
      </c>
      <c r="F44" s="3">
        <v>130.3</v>
      </c>
      <c r="G44" s="3">
        <v>208</v>
      </c>
      <c r="H44" s="3">
        <v>142.6</v>
      </c>
      <c r="I44" s="4">
        <v>133.6</v>
      </c>
      <c r="J44" s="3">
        <v>161</v>
      </c>
      <c r="K44" s="3">
        <v>137.2</v>
      </c>
      <c r="L44" s="3">
        <v>130.9</v>
      </c>
      <c r="M44" s="3">
        <v>109.7</v>
      </c>
      <c r="N44" s="3">
        <v>58.9</v>
      </c>
      <c r="O44" s="3">
        <v>28.4</v>
      </c>
      <c r="R44" s="32" t="s">
        <v>23</v>
      </c>
      <c r="S44" s="30">
        <f>SUM(H46:I46)/SUM(H44:I44)</f>
        <v>1.3598841419261407</v>
      </c>
      <c r="T44" s="54"/>
    </row>
    <row r="45" spans="1:20" s="1" customFormat="1" ht="12.75">
      <c r="A45" s="1">
        <v>2</v>
      </c>
      <c r="B45" s="1">
        <v>1451</v>
      </c>
      <c r="C45" s="1" t="s">
        <v>18</v>
      </c>
      <c r="D45" s="5"/>
      <c r="E45" s="5"/>
      <c r="F45" s="5"/>
      <c r="G45" s="5"/>
      <c r="H45" s="5">
        <v>262.824</v>
      </c>
      <c r="I45" s="6">
        <v>144.159</v>
      </c>
      <c r="J45" s="5"/>
      <c r="K45" s="5"/>
      <c r="L45" s="5"/>
      <c r="M45" s="5"/>
      <c r="N45" s="5"/>
      <c r="O45" s="5"/>
      <c r="P45" s="5"/>
      <c r="Q45" s="9">
        <f>+I44-I45</f>
        <v>-10.558999999999997</v>
      </c>
      <c r="R45" s="21" t="s">
        <v>24</v>
      </c>
      <c r="S45" s="30">
        <f>SUM(H46:I46)/SUM(H45:I45)</f>
        <v>0.9228886710255712</v>
      </c>
      <c r="T45" s="55"/>
    </row>
    <row r="46" spans="1:20" ht="13.5" thickBot="1">
      <c r="A46" s="1">
        <v>3</v>
      </c>
      <c r="B46" s="1">
        <v>1451</v>
      </c>
      <c r="C46" s="1" t="s">
        <v>22</v>
      </c>
      <c r="D46" s="5"/>
      <c r="E46" s="5"/>
      <c r="F46" s="5"/>
      <c r="G46" s="5"/>
      <c r="H46">
        <v>229.9</v>
      </c>
      <c r="I46">
        <v>145.7</v>
      </c>
      <c r="R46" s="32"/>
      <c r="S46" s="32"/>
      <c r="T46" s="56">
        <f>SUM(H45:I45)-SUM(H46:I46)</f>
        <v>31.38299999999998</v>
      </c>
    </row>
    <row r="47" spans="1:20" s="17" customFormat="1" ht="12.75">
      <c r="A47" s="16">
        <v>1</v>
      </c>
      <c r="B47" s="17">
        <v>1459</v>
      </c>
      <c r="C47" s="17" t="s">
        <v>17</v>
      </c>
      <c r="D47" s="18">
        <v>78.4</v>
      </c>
      <c r="E47" s="18">
        <v>67.5</v>
      </c>
      <c r="F47" s="18">
        <v>30.3</v>
      </c>
      <c r="G47" s="18">
        <v>37.3</v>
      </c>
      <c r="H47" s="18">
        <v>43.2</v>
      </c>
      <c r="I47" s="19">
        <v>54.4</v>
      </c>
      <c r="J47" s="18">
        <v>39.2</v>
      </c>
      <c r="K47" s="18">
        <v>54.8</v>
      </c>
      <c r="L47" s="18">
        <v>18</v>
      </c>
      <c r="M47" s="18">
        <v>21.6</v>
      </c>
      <c r="N47" s="18">
        <v>15.4</v>
      </c>
      <c r="O47" s="18">
        <v>11.1</v>
      </c>
      <c r="P47" s="18"/>
      <c r="R47" s="17" t="s">
        <v>23</v>
      </c>
      <c r="S47" s="33">
        <f>SUM(H49:I49)/SUM(H47:I47)</f>
        <v>1</v>
      </c>
      <c r="T47" s="54"/>
    </row>
    <row r="48" spans="1:20" s="21" customFormat="1" ht="12.75">
      <c r="A48" s="20">
        <v>2</v>
      </c>
      <c r="B48" s="21">
        <v>1459</v>
      </c>
      <c r="C48" s="21" t="s">
        <v>18</v>
      </c>
      <c r="D48" s="22"/>
      <c r="E48" s="22"/>
      <c r="F48" s="22"/>
      <c r="G48" s="22"/>
      <c r="H48" s="22">
        <v>41.116</v>
      </c>
      <c r="I48" s="23">
        <v>23.521</v>
      </c>
      <c r="J48" s="22"/>
      <c r="K48" s="22"/>
      <c r="L48" s="22"/>
      <c r="M48" s="22"/>
      <c r="N48" s="22"/>
      <c r="O48" s="22"/>
      <c r="P48" s="22"/>
      <c r="Q48" s="24">
        <f>+I47-I48</f>
        <v>30.878999999999998</v>
      </c>
      <c r="R48" s="21" t="s">
        <v>24</v>
      </c>
      <c r="S48" s="30">
        <f>SUM(H49:I49)/SUM(H48:I48)</f>
        <v>1.5099710692018502</v>
      </c>
      <c r="T48" s="55"/>
    </row>
    <row r="49" spans="1:20" s="28" customFormat="1" ht="13.5" thickBot="1">
      <c r="A49" s="25">
        <v>3</v>
      </c>
      <c r="B49" s="26">
        <v>1459</v>
      </c>
      <c r="C49" s="26" t="s">
        <v>22</v>
      </c>
      <c r="D49" s="27"/>
      <c r="E49" s="27"/>
      <c r="F49" s="27"/>
      <c r="G49" s="27"/>
      <c r="H49" s="28">
        <v>43.2</v>
      </c>
      <c r="I49" s="28">
        <v>54.4</v>
      </c>
      <c r="J49" s="29"/>
      <c r="K49" s="29"/>
      <c r="L49" s="29"/>
      <c r="M49" s="29"/>
      <c r="N49" s="29"/>
      <c r="O49" s="29"/>
      <c r="P49" s="29"/>
      <c r="T49" s="56">
        <f>SUM(H48:I48)-SUM(H49:I49)</f>
        <v>-32.962999999999994</v>
      </c>
    </row>
    <row r="50" spans="1:20" ht="12.75">
      <c r="A50">
        <v>1</v>
      </c>
      <c r="B50">
        <v>1501</v>
      </c>
      <c r="C50" t="s">
        <v>17</v>
      </c>
      <c r="D50" s="3">
        <v>33.3</v>
      </c>
      <c r="E50" s="3">
        <v>29</v>
      </c>
      <c r="F50" s="3">
        <v>21.7</v>
      </c>
      <c r="G50" s="3">
        <v>31</v>
      </c>
      <c r="H50" s="3">
        <v>11.8</v>
      </c>
      <c r="I50" s="4">
        <v>11.8</v>
      </c>
      <c r="J50" s="3">
        <v>12.4</v>
      </c>
      <c r="K50" s="3">
        <v>20.7</v>
      </c>
      <c r="L50" s="3">
        <v>21.9</v>
      </c>
      <c r="M50" s="3">
        <v>9.4</v>
      </c>
      <c r="R50" s="32" t="s">
        <v>23</v>
      </c>
      <c r="S50" s="30">
        <f>SUM(H52:I52)/SUM(H50:I50)</f>
        <v>1.0169491525423728</v>
      </c>
      <c r="T50" s="54"/>
    </row>
    <row r="51" spans="1:20" s="1" customFormat="1" ht="12.75">
      <c r="A51" s="1">
        <v>2</v>
      </c>
      <c r="B51" s="1">
        <v>1501</v>
      </c>
      <c r="C51" s="1" t="s">
        <v>18</v>
      </c>
      <c r="D51" s="5"/>
      <c r="E51" s="5"/>
      <c r="F51" s="5"/>
      <c r="G51" s="5"/>
      <c r="H51" s="5">
        <v>20</v>
      </c>
      <c r="I51" s="6">
        <v>3.48</v>
      </c>
      <c r="J51" s="5"/>
      <c r="K51" s="5"/>
      <c r="L51" s="5"/>
      <c r="M51" s="5"/>
      <c r="N51" s="5"/>
      <c r="O51" s="5"/>
      <c r="P51" s="5"/>
      <c r="Q51" s="9">
        <f>+I50-I51</f>
        <v>8.32</v>
      </c>
      <c r="R51" s="21" t="s">
        <v>24</v>
      </c>
      <c r="S51" s="30">
        <f>SUM(H52:I52)/SUM(H51:I51)</f>
        <v>1.0221465076660987</v>
      </c>
      <c r="T51" s="55"/>
    </row>
    <row r="52" spans="1:20" ht="13.5" thickBot="1">
      <c r="A52" s="1">
        <v>3</v>
      </c>
      <c r="B52" s="1">
        <v>1501</v>
      </c>
      <c r="C52" s="1" t="s">
        <v>22</v>
      </c>
      <c r="D52" s="5"/>
      <c r="E52" s="5"/>
      <c r="F52" s="5"/>
      <c r="G52" s="5"/>
      <c r="H52">
        <v>12</v>
      </c>
      <c r="I52">
        <v>12</v>
      </c>
      <c r="R52" s="32"/>
      <c r="S52" s="32"/>
      <c r="T52" s="56">
        <f>SUM(H51:I51)-SUM(H52:I52)</f>
        <v>-0.5199999999999996</v>
      </c>
    </row>
    <row r="53" spans="1:20" s="17" customFormat="1" ht="12.75">
      <c r="A53" s="16">
        <v>1</v>
      </c>
      <c r="B53" s="17">
        <v>1550</v>
      </c>
      <c r="C53" s="17" t="s">
        <v>17</v>
      </c>
      <c r="D53" s="18"/>
      <c r="E53" s="18"/>
      <c r="F53" s="18"/>
      <c r="G53" s="18"/>
      <c r="H53" s="18"/>
      <c r="I53" s="19"/>
      <c r="J53" s="18"/>
      <c r="K53" s="18"/>
      <c r="L53" s="18"/>
      <c r="M53" s="18"/>
      <c r="N53" s="18"/>
      <c r="O53" s="18">
        <v>161.8</v>
      </c>
      <c r="P53" s="18"/>
      <c r="R53" s="17" t="s">
        <v>23</v>
      </c>
      <c r="S53" s="33" t="e">
        <f>SUM(H55:I55)/SUM(H53:I53)</f>
        <v>#DIV/0!</v>
      </c>
      <c r="T53" s="54"/>
    </row>
    <row r="54" spans="1:20" s="21" customFormat="1" ht="12.75">
      <c r="A54" s="20">
        <v>2</v>
      </c>
      <c r="B54" s="21">
        <v>1550</v>
      </c>
      <c r="C54" s="21" t="s">
        <v>18</v>
      </c>
      <c r="D54" s="22"/>
      <c r="E54" s="22"/>
      <c r="F54" s="22"/>
      <c r="G54" s="22"/>
      <c r="H54" s="22"/>
      <c r="I54" s="23"/>
      <c r="J54" s="22"/>
      <c r="K54" s="22"/>
      <c r="L54" s="22"/>
      <c r="M54" s="22"/>
      <c r="N54" s="22"/>
      <c r="O54" s="22"/>
      <c r="P54" s="22"/>
      <c r="Q54" s="24">
        <f>+I53-I54</f>
        <v>0</v>
      </c>
      <c r="R54" s="21" t="s">
        <v>24</v>
      </c>
      <c r="S54" s="30" t="e">
        <f>SUM(H55:I55)/SUM(H54:I54)</f>
        <v>#DIV/0!</v>
      </c>
      <c r="T54" s="55"/>
    </row>
    <row r="55" spans="1:20" s="28" customFormat="1" ht="13.5" thickBot="1">
      <c r="A55" s="25">
        <v>3</v>
      </c>
      <c r="B55" s="26">
        <v>1550</v>
      </c>
      <c r="C55" s="26" t="s">
        <v>22</v>
      </c>
      <c r="D55" s="27"/>
      <c r="E55" s="27"/>
      <c r="F55" s="27"/>
      <c r="G55" s="27"/>
      <c r="J55" s="29"/>
      <c r="K55" s="29"/>
      <c r="L55" s="29"/>
      <c r="M55" s="29"/>
      <c r="N55" s="29"/>
      <c r="O55" s="29"/>
      <c r="P55" s="29"/>
      <c r="T55" s="56">
        <f>SUM(H54:I54)-SUM(H55:I55)</f>
        <v>0</v>
      </c>
    </row>
    <row r="56" spans="1:20" ht="12.75">
      <c r="A56">
        <v>1</v>
      </c>
      <c r="B56">
        <v>1601</v>
      </c>
      <c r="C56" t="s">
        <v>17</v>
      </c>
      <c r="D56" s="3">
        <v>4.7</v>
      </c>
      <c r="E56" s="3">
        <v>4.1</v>
      </c>
      <c r="F56" s="3">
        <v>12.7</v>
      </c>
      <c r="G56" s="3">
        <v>18.9</v>
      </c>
      <c r="H56" s="3">
        <v>25.2</v>
      </c>
      <c r="I56" s="4">
        <v>25.2</v>
      </c>
      <c r="J56" s="3">
        <v>26.4</v>
      </c>
      <c r="K56" s="3">
        <v>25.2</v>
      </c>
      <c r="L56" s="3">
        <v>42</v>
      </c>
      <c r="M56" s="3">
        <v>46.8</v>
      </c>
      <c r="N56" s="3">
        <v>48.1</v>
      </c>
      <c r="O56" s="3">
        <v>40.8</v>
      </c>
      <c r="R56" s="32" t="s">
        <v>23</v>
      </c>
      <c r="S56" s="30">
        <f>SUM(H58:I58)/SUM(H56:I56)</f>
        <v>1</v>
      </c>
      <c r="T56" s="54"/>
    </row>
    <row r="57" spans="1:20" s="1" customFormat="1" ht="12.75">
      <c r="A57" s="1">
        <v>2</v>
      </c>
      <c r="B57" s="1">
        <v>1601</v>
      </c>
      <c r="C57" s="1" t="s">
        <v>18</v>
      </c>
      <c r="D57" s="5"/>
      <c r="E57" s="5"/>
      <c r="F57" s="5"/>
      <c r="G57" s="5"/>
      <c r="H57" s="5"/>
      <c r="I57" s="6"/>
      <c r="J57" s="5"/>
      <c r="K57" s="5"/>
      <c r="L57" s="5"/>
      <c r="M57" s="5"/>
      <c r="N57" s="5"/>
      <c r="O57" s="5"/>
      <c r="P57" s="5"/>
      <c r="Q57" s="9">
        <f>+I56-I57</f>
        <v>25.2</v>
      </c>
      <c r="R57" s="21" t="s">
        <v>24</v>
      </c>
      <c r="S57" s="30" t="e">
        <f>SUM(H58:I58)/SUM(H57:I57)</f>
        <v>#DIV/0!</v>
      </c>
      <c r="T57" s="55"/>
    </row>
    <row r="58" spans="1:20" ht="13.5" thickBot="1">
      <c r="A58" s="1">
        <v>3</v>
      </c>
      <c r="B58" s="1">
        <v>1601</v>
      </c>
      <c r="C58" s="1" t="s">
        <v>22</v>
      </c>
      <c r="D58" s="5"/>
      <c r="E58" s="5"/>
      <c r="F58" s="5"/>
      <c r="G58" s="5"/>
      <c r="H58">
        <v>25.2</v>
      </c>
      <c r="I58">
        <v>25.2</v>
      </c>
      <c r="R58" s="32"/>
      <c r="S58" s="32"/>
      <c r="T58" s="56">
        <f>SUM(H57:I57)-SUM(H58:I58)</f>
        <v>-50.4</v>
      </c>
    </row>
    <row r="59" spans="1:20" s="17" customFormat="1" ht="12.75">
      <c r="A59" s="16">
        <v>1</v>
      </c>
      <c r="B59" s="17">
        <v>1701</v>
      </c>
      <c r="C59" s="17" t="s">
        <v>17</v>
      </c>
      <c r="D59" s="18"/>
      <c r="E59" s="18"/>
      <c r="F59" s="18"/>
      <c r="G59" s="18"/>
      <c r="H59" s="18"/>
      <c r="I59" s="19"/>
      <c r="J59" s="18"/>
      <c r="K59" s="18"/>
      <c r="L59" s="18"/>
      <c r="M59" s="18">
        <v>20.9</v>
      </c>
      <c r="N59" s="18">
        <v>19.9</v>
      </c>
      <c r="O59" s="18">
        <v>19.9</v>
      </c>
      <c r="P59" s="18"/>
      <c r="R59" s="17" t="s">
        <v>23</v>
      </c>
      <c r="S59" s="33" t="e">
        <f>SUM(H61:I61)/SUM(H59:I59)</f>
        <v>#DIV/0!</v>
      </c>
      <c r="T59" s="54"/>
    </row>
    <row r="60" spans="1:20" s="21" customFormat="1" ht="12.75">
      <c r="A60" s="20">
        <v>2</v>
      </c>
      <c r="B60" s="21">
        <v>1701</v>
      </c>
      <c r="C60" s="21" t="s">
        <v>18</v>
      </c>
      <c r="D60" s="22"/>
      <c r="E60" s="22"/>
      <c r="F60" s="22"/>
      <c r="G60" s="22"/>
      <c r="H60" s="22">
        <v>4.7</v>
      </c>
      <c r="I60" s="23">
        <v>13.699</v>
      </c>
      <c r="J60" s="22"/>
      <c r="K60" s="22"/>
      <c r="L60" s="22"/>
      <c r="M60" s="22"/>
      <c r="N60" s="22"/>
      <c r="O60" s="22"/>
      <c r="P60" s="22"/>
      <c r="Q60" s="24">
        <f>+I59-I60</f>
        <v>-13.699</v>
      </c>
      <c r="R60" s="21" t="s">
        <v>24</v>
      </c>
      <c r="S60" s="30">
        <f>SUM(H61:I61)/SUM(H60:I60)</f>
        <v>0</v>
      </c>
      <c r="T60" s="55"/>
    </row>
    <row r="61" spans="1:20" s="28" customFormat="1" ht="13.5" thickBot="1">
      <c r="A61" s="25">
        <v>3</v>
      </c>
      <c r="B61" s="26">
        <v>1701</v>
      </c>
      <c r="C61" s="26" t="s">
        <v>22</v>
      </c>
      <c r="D61" s="27"/>
      <c r="E61" s="27"/>
      <c r="F61" s="27"/>
      <c r="G61" s="27"/>
      <c r="J61" s="29"/>
      <c r="K61" s="29"/>
      <c r="L61" s="29"/>
      <c r="M61" s="29"/>
      <c r="N61" s="29"/>
      <c r="O61" s="29"/>
      <c r="P61" s="29"/>
      <c r="T61" s="56">
        <f>SUM(H60:I60)-SUM(H61:I61)</f>
        <v>18.399</v>
      </c>
    </row>
    <row r="62" spans="1:20" ht="12.75">
      <c r="A62">
        <v>1</v>
      </c>
      <c r="B62">
        <v>1702</v>
      </c>
      <c r="C62" t="s">
        <v>17</v>
      </c>
      <c r="D62" s="3">
        <v>25.5</v>
      </c>
      <c r="E62" s="3">
        <v>22.1</v>
      </c>
      <c r="F62" s="3">
        <v>16.6</v>
      </c>
      <c r="G62" s="3">
        <v>27</v>
      </c>
      <c r="H62" s="3">
        <v>46.7</v>
      </c>
      <c r="I62" s="4">
        <v>41.1</v>
      </c>
      <c r="J62" s="3">
        <v>43.1</v>
      </c>
      <c r="K62" s="3">
        <v>8.4</v>
      </c>
      <c r="R62" s="32" t="s">
        <v>23</v>
      </c>
      <c r="S62" s="30">
        <f>SUM(H64:I64)/SUM(H62:I62)</f>
        <v>1</v>
      </c>
      <c r="T62" s="54"/>
    </row>
    <row r="63" spans="1:20" s="1" customFormat="1" ht="12.75">
      <c r="A63" s="1">
        <v>2</v>
      </c>
      <c r="B63" s="1">
        <v>1702</v>
      </c>
      <c r="C63" s="1" t="s">
        <v>18</v>
      </c>
      <c r="D63" s="5"/>
      <c r="E63" s="5"/>
      <c r="F63" s="5"/>
      <c r="G63" s="5"/>
      <c r="H63" s="5">
        <v>33.762</v>
      </c>
      <c r="I63" s="6">
        <v>25.609</v>
      </c>
      <c r="J63" s="5"/>
      <c r="K63" s="5"/>
      <c r="L63" s="5"/>
      <c r="M63" s="5"/>
      <c r="N63" s="5"/>
      <c r="O63" s="5"/>
      <c r="P63" s="5"/>
      <c r="Q63" s="9">
        <f>+I62-I63</f>
        <v>15.491</v>
      </c>
      <c r="R63" s="21" t="s">
        <v>24</v>
      </c>
      <c r="S63" s="30">
        <f>SUM(H64:I64)/SUM(H63:I63)</f>
        <v>1.4788364689831737</v>
      </c>
      <c r="T63" s="55"/>
    </row>
    <row r="64" spans="1:20" ht="13.5" thickBot="1">
      <c r="A64" s="1">
        <v>3</v>
      </c>
      <c r="B64" s="1">
        <v>1702</v>
      </c>
      <c r="C64" s="1" t="s">
        <v>22</v>
      </c>
      <c r="D64" s="5"/>
      <c r="E64" s="5"/>
      <c r="F64" s="5"/>
      <c r="G64" s="5"/>
      <c r="H64">
        <v>46.7</v>
      </c>
      <c r="I64">
        <v>41.1</v>
      </c>
      <c r="R64" s="32"/>
      <c r="S64" s="32"/>
      <c r="T64" s="56">
        <f>SUM(H63:I63)-SUM(H64:I64)</f>
        <v>-28.42900000000001</v>
      </c>
    </row>
    <row r="65" spans="1:20" s="17" customFormat="1" ht="12.75">
      <c r="A65" s="16">
        <v>1</v>
      </c>
      <c r="B65" s="17">
        <v>1751</v>
      </c>
      <c r="C65" s="17" t="s">
        <v>17</v>
      </c>
      <c r="D65" s="18"/>
      <c r="E65" s="18"/>
      <c r="F65" s="18"/>
      <c r="G65" s="18">
        <v>0.1</v>
      </c>
      <c r="H65" s="18">
        <v>1.1</v>
      </c>
      <c r="I65" s="19">
        <v>1.1</v>
      </c>
      <c r="J65" s="18">
        <v>1.1</v>
      </c>
      <c r="K65" s="18">
        <v>1.1</v>
      </c>
      <c r="L65" s="18">
        <v>1.1</v>
      </c>
      <c r="M65" s="18">
        <v>5</v>
      </c>
      <c r="N65" s="18">
        <v>4.7</v>
      </c>
      <c r="O65" s="18">
        <v>4.7</v>
      </c>
      <c r="P65" s="18"/>
      <c r="R65" s="17" t="s">
        <v>23</v>
      </c>
      <c r="S65" s="33">
        <f>SUM(H67:I67)/SUM(H65:I65)</f>
        <v>1</v>
      </c>
      <c r="T65" s="54"/>
    </row>
    <row r="66" spans="1:20" s="21" customFormat="1" ht="12.75">
      <c r="A66" s="20">
        <v>2</v>
      </c>
      <c r="B66" s="21">
        <v>1751</v>
      </c>
      <c r="C66" s="21" t="s">
        <v>18</v>
      </c>
      <c r="D66" s="22"/>
      <c r="E66" s="22"/>
      <c r="F66" s="22"/>
      <c r="G66" s="22"/>
      <c r="H66" s="22"/>
      <c r="I66" s="23"/>
      <c r="J66" s="22"/>
      <c r="K66" s="22"/>
      <c r="L66" s="22"/>
      <c r="M66" s="22"/>
      <c r="N66" s="22"/>
      <c r="O66" s="22"/>
      <c r="P66" s="22"/>
      <c r="Q66" s="24">
        <f>+I65-I66</f>
        <v>1.1</v>
      </c>
      <c r="R66" s="21" t="s">
        <v>24</v>
      </c>
      <c r="S66" s="30" t="e">
        <f>SUM(H67:I67)/SUM(H66:I66)</f>
        <v>#DIV/0!</v>
      </c>
      <c r="T66" s="55"/>
    </row>
    <row r="67" spans="1:20" s="28" customFormat="1" ht="13.5" thickBot="1">
      <c r="A67" s="25">
        <v>3</v>
      </c>
      <c r="B67" s="26">
        <v>1751</v>
      </c>
      <c r="C67" s="26" t="s">
        <v>22</v>
      </c>
      <c r="D67" s="27"/>
      <c r="E67" s="27"/>
      <c r="F67" s="27"/>
      <c r="G67" s="27"/>
      <c r="H67" s="28">
        <v>1.1</v>
      </c>
      <c r="I67" s="28">
        <v>1.1</v>
      </c>
      <c r="J67" s="29"/>
      <c r="K67" s="29"/>
      <c r="L67" s="29"/>
      <c r="M67" s="29"/>
      <c r="N67" s="29"/>
      <c r="O67" s="29"/>
      <c r="P67" s="29"/>
      <c r="T67" s="56">
        <f>SUM(H66:I66)-SUM(H67:I67)</f>
        <v>-2.2</v>
      </c>
    </row>
    <row r="68" spans="1:20" ht="12.75">
      <c r="A68">
        <v>1</v>
      </c>
      <c r="B68">
        <v>1752</v>
      </c>
      <c r="C68" t="s">
        <v>17</v>
      </c>
      <c r="K68" s="3">
        <v>0.3</v>
      </c>
      <c r="L68" s="3">
        <v>0.5</v>
      </c>
      <c r="M68" s="3">
        <v>0.5</v>
      </c>
      <c r="N68" s="3">
        <v>0.5</v>
      </c>
      <c r="O68" s="3">
        <v>0.5</v>
      </c>
      <c r="R68" s="32" t="s">
        <v>23</v>
      </c>
      <c r="S68" s="30" t="e">
        <f>SUM(H70:I70)/SUM(H68:I68)</f>
        <v>#DIV/0!</v>
      </c>
      <c r="T68" s="54"/>
    </row>
    <row r="69" spans="1:20" s="1" customFormat="1" ht="12.75">
      <c r="A69" s="1">
        <v>2</v>
      </c>
      <c r="B69" s="1">
        <v>1752</v>
      </c>
      <c r="C69" s="1" t="s">
        <v>18</v>
      </c>
      <c r="D69" s="5"/>
      <c r="E69" s="5"/>
      <c r="F69" s="5"/>
      <c r="G69" s="5"/>
      <c r="H69" s="5"/>
      <c r="I69" s="6"/>
      <c r="J69" s="5"/>
      <c r="K69" s="5"/>
      <c r="L69" s="5"/>
      <c r="M69" s="5"/>
      <c r="N69" s="5"/>
      <c r="O69" s="5"/>
      <c r="P69" s="5"/>
      <c r="Q69" s="9">
        <f>+I68-I69</f>
        <v>0</v>
      </c>
      <c r="R69" s="21" t="s">
        <v>24</v>
      </c>
      <c r="S69" s="30" t="e">
        <f>SUM(H70:I70)/SUM(H69:I69)</f>
        <v>#DIV/0!</v>
      </c>
      <c r="T69" s="55"/>
    </row>
    <row r="70" spans="1:20" ht="13.5" thickBot="1">
      <c r="A70" s="1">
        <v>3</v>
      </c>
      <c r="B70" s="1">
        <v>1752</v>
      </c>
      <c r="C70" s="1" t="s">
        <v>22</v>
      </c>
      <c r="D70" s="5"/>
      <c r="E70" s="5"/>
      <c r="F70" s="5"/>
      <c r="G70" s="5"/>
      <c r="H70"/>
      <c r="I70"/>
      <c r="R70" s="32"/>
      <c r="S70" s="32"/>
      <c r="T70" s="56">
        <f>SUM(H69:I69)-SUM(H70:I70)</f>
        <v>0</v>
      </c>
    </row>
    <row r="71" spans="1:20" s="17" customFormat="1" ht="12.75">
      <c r="A71" s="16">
        <v>1</v>
      </c>
      <c r="B71" s="41">
        <v>1802</v>
      </c>
      <c r="C71" s="41" t="s">
        <v>17</v>
      </c>
      <c r="D71" s="42">
        <v>51.6</v>
      </c>
      <c r="E71" s="42">
        <v>44.9</v>
      </c>
      <c r="F71" s="42">
        <v>33.7</v>
      </c>
      <c r="G71" s="42">
        <v>50</v>
      </c>
      <c r="H71" s="42">
        <v>88.1</v>
      </c>
      <c r="I71" s="42">
        <v>89.5</v>
      </c>
      <c r="J71" s="42">
        <v>93.5</v>
      </c>
      <c r="K71" s="42">
        <v>107.7</v>
      </c>
      <c r="L71" s="42">
        <v>107.7</v>
      </c>
      <c r="M71" s="42">
        <v>112.9</v>
      </c>
      <c r="N71" s="42">
        <v>107.6</v>
      </c>
      <c r="O71" s="42">
        <v>107</v>
      </c>
      <c r="P71" s="42"/>
      <c r="Q71" s="41"/>
      <c r="R71" s="41" t="s">
        <v>23</v>
      </c>
      <c r="S71" s="43">
        <f>SUM(H73:I73)/SUM(H71:I71)</f>
        <v>1.0056306306306306</v>
      </c>
      <c r="T71" s="54"/>
    </row>
    <row r="72" spans="1:20" s="36" customFormat="1" ht="18">
      <c r="A72" s="35">
        <v>2</v>
      </c>
      <c r="B72" s="44">
        <v>1802</v>
      </c>
      <c r="C72" s="44" t="s">
        <v>18</v>
      </c>
      <c r="D72" s="45"/>
      <c r="E72" s="45"/>
      <c r="F72" s="45"/>
      <c r="G72" s="45"/>
      <c r="H72" s="45">
        <f>68.468+0.7</f>
        <v>69.168</v>
      </c>
      <c r="I72" s="45">
        <f>63.832+0.706</f>
        <v>64.538</v>
      </c>
      <c r="J72" s="45"/>
      <c r="K72" s="45"/>
      <c r="L72" s="45"/>
      <c r="M72" s="45"/>
      <c r="N72" s="45"/>
      <c r="O72" s="45"/>
      <c r="P72" s="45"/>
      <c r="Q72" s="46">
        <f>+I71-I72</f>
        <v>24.962000000000003</v>
      </c>
      <c r="R72" s="44" t="s">
        <v>24</v>
      </c>
      <c r="S72" s="47">
        <f>SUM(H73:I73)/SUM(H72:I72)</f>
        <v>1.3357665325415462</v>
      </c>
      <c r="T72" s="55"/>
    </row>
    <row r="73" spans="1:20" s="28" customFormat="1" ht="13.5" thickBot="1">
      <c r="A73" s="25">
        <v>3</v>
      </c>
      <c r="B73" s="48">
        <v>1802</v>
      </c>
      <c r="C73" s="48" t="s">
        <v>22</v>
      </c>
      <c r="D73" s="49"/>
      <c r="E73" s="49"/>
      <c r="F73" s="49"/>
      <c r="G73" s="49"/>
      <c r="H73" s="50">
        <v>89.3</v>
      </c>
      <c r="I73" s="50">
        <v>89.3</v>
      </c>
      <c r="J73" s="51"/>
      <c r="K73" s="51"/>
      <c r="L73" s="51"/>
      <c r="M73" s="51"/>
      <c r="N73" s="51"/>
      <c r="O73" s="51"/>
      <c r="P73" s="51"/>
      <c r="Q73" s="50"/>
      <c r="R73" s="50"/>
      <c r="S73" s="50"/>
      <c r="T73" s="56">
        <f>SUM(H72:I72)-SUM(H73:I73)</f>
        <v>-44.89399999999998</v>
      </c>
    </row>
    <row r="74" spans="1:20" ht="12.75">
      <c r="A74">
        <v>1</v>
      </c>
      <c r="B74">
        <v>1803</v>
      </c>
      <c r="C74" t="s">
        <v>17</v>
      </c>
      <c r="D74" s="3">
        <v>5.4</v>
      </c>
      <c r="E74" s="3">
        <v>4.7</v>
      </c>
      <c r="F74" s="3">
        <v>7.6</v>
      </c>
      <c r="G74" s="3">
        <v>3.6</v>
      </c>
      <c r="H74" s="3">
        <v>147.4</v>
      </c>
      <c r="I74" s="4">
        <v>87.9</v>
      </c>
      <c r="J74" s="3">
        <v>111.9</v>
      </c>
      <c r="K74" s="3">
        <v>108.3</v>
      </c>
      <c r="L74" s="3">
        <v>136</v>
      </c>
      <c r="M74" s="3">
        <v>105</v>
      </c>
      <c r="N74" s="3">
        <v>34.3</v>
      </c>
      <c r="O74" s="3">
        <v>24.7</v>
      </c>
      <c r="R74" s="32" t="s">
        <v>23</v>
      </c>
      <c r="S74" s="30">
        <f>SUM(H76:I76)/SUM(H74:I74)</f>
        <v>1</v>
      </c>
      <c r="T74" s="54"/>
    </row>
    <row r="75" spans="1:20" s="1" customFormat="1" ht="12.75">
      <c r="A75" s="1">
        <v>2</v>
      </c>
      <c r="B75" s="1">
        <v>1803</v>
      </c>
      <c r="C75" s="1" t="s">
        <v>18</v>
      </c>
      <c r="D75" s="5"/>
      <c r="E75" s="5"/>
      <c r="F75" s="5"/>
      <c r="G75" s="5"/>
      <c r="H75" s="5">
        <v>61.387</v>
      </c>
      <c r="I75" s="6">
        <f>64.399-0.7</f>
        <v>63.699</v>
      </c>
      <c r="J75" s="5"/>
      <c r="K75" s="5"/>
      <c r="L75" s="5"/>
      <c r="M75" s="5"/>
      <c r="N75" s="5"/>
      <c r="O75" s="5"/>
      <c r="P75" s="5"/>
      <c r="Q75" s="9">
        <f>+I74-I75</f>
        <v>24.201000000000008</v>
      </c>
      <c r="R75" s="21" t="s">
        <v>24</v>
      </c>
      <c r="S75" s="30">
        <f>SUM(H76:I76)/SUM(H75:I75)</f>
        <v>1.8811057992101434</v>
      </c>
      <c r="T75" s="55"/>
    </row>
    <row r="76" spans="1:20" ht="13.5" thickBot="1">
      <c r="A76" s="1">
        <v>3</v>
      </c>
      <c r="B76" s="1">
        <v>1803</v>
      </c>
      <c r="C76" s="1" t="s">
        <v>22</v>
      </c>
      <c r="D76" s="5"/>
      <c r="E76" s="5"/>
      <c r="F76" s="5"/>
      <c r="G76" s="5"/>
      <c r="H76">
        <v>147.4</v>
      </c>
      <c r="I76">
        <v>87.9</v>
      </c>
      <c r="R76" s="32"/>
      <c r="S76" s="32"/>
      <c r="T76" s="56">
        <f>SUM(H75:I75)-SUM(H76:I76)</f>
        <v>-110.21400000000001</v>
      </c>
    </row>
    <row r="77" spans="1:20" s="17" customFormat="1" ht="12.75">
      <c r="A77" s="16">
        <v>1</v>
      </c>
      <c r="B77" s="17">
        <v>1806</v>
      </c>
      <c r="C77" s="17" t="s">
        <v>17</v>
      </c>
      <c r="D77" s="18">
        <v>21.2</v>
      </c>
      <c r="E77" s="18">
        <v>18.5</v>
      </c>
      <c r="F77" s="18">
        <v>13.9</v>
      </c>
      <c r="G77" s="18">
        <v>19.5</v>
      </c>
      <c r="H77" s="18">
        <v>42</v>
      </c>
      <c r="I77" s="19">
        <v>39.7</v>
      </c>
      <c r="J77" s="18">
        <v>55.9</v>
      </c>
      <c r="K77" s="18">
        <v>61.6</v>
      </c>
      <c r="L77" s="18">
        <v>51.5</v>
      </c>
      <c r="M77" s="18">
        <v>50.7</v>
      </c>
      <c r="N77" s="18">
        <v>40.2</v>
      </c>
      <c r="O77" s="18">
        <v>43.8</v>
      </c>
      <c r="P77" s="18"/>
      <c r="R77" s="17" t="s">
        <v>23</v>
      </c>
      <c r="S77" s="33">
        <f>SUM(H79:I79)/SUM(H77:I77)</f>
        <v>0.9938800489596084</v>
      </c>
      <c r="T77" s="54"/>
    </row>
    <row r="78" spans="1:20" s="21" customFormat="1" ht="12.75">
      <c r="A78" s="20">
        <v>2</v>
      </c>
      <c r="B78" s="21">
        <v>1806</v>
      </c>
      <c r="C78" s="21" t="s">
        <v>18</v>
      </c>
      <c r="D78" s="22"/>
      <c r="E78" s="22"/>
      <c r="F78" s="22"/>
      <c r="G78" s="22"/>
      <c r="H78" s="22">
        <v>0.53</v>
      </c>
      <c r="I78" s="23">
        <v>0.53</v>
      </c>
      <c r="J78" s="22"/>
      <c r="K78" s="22"/>
      <c r="L78" s="22"/>
      <c r="M78" s="22"/>
      <c r="N78" s="22"/>
      <c r="O78" s="22"/>
      <c r="P78" s="22"/>
      <c r="Q78" s="24">
        <f>+I77-I78</f>
        <v>39.17</v>
      </c>
      <c r="R78" s="21" t="s">
        <v>24</v>
      </c>
      <c r="S78" s="30">
        <f>SUM(H79:I79)/SUM(H78:I78)</f>
        <v>76.60377358490565</v>
      </c>
      <c r="T78" s="55"/>
    </row>
    <row r="79" spans="1:20" s="28" customFormat="1" ht="13.5" thickBot="1">
      <c r="A79" s="25">
        <v>3</v>
      </c>
      <c r="B79" s="26">
        <v>1806</v>
      </c>
      <c r="C79" s="26" t="s">
        <v>22</v>
      </c>
      <c r="D79" s="27"/>
      <c r="E79" s="27"/>
      <c r="F79" s="27"/>
      <c r="G79" s="27"/>
      <c r="H79" s="28">
        <v>41.5</v>
      </c>
      <c r="I79" s="28">
        <v>39.7</v>
      </c>
      <c r="J79" s="29"/>
      <c r="K79" s="29"/>
      <c r="L79" s="29"/>
      <c r="M79" s="29"/>
      <c r="N79" s="29"/>
      <c r="O79" s="29"/>
      <c r="P79" s="29"/>
      <c r="T79" s="56">
        <f>SUM(H78:I78)-SUM(H79:I79)</f>
        <v>-80.14</v>
      </c>
    </row>
    <row r="80" spans="1:20" ht="12.75">
      <c r="A80">
        <v>1</v>
      </c>
      <c r="B80" s="11">
        <v>1810</v>
      </c>
      <c r="C80" s="11" t="s">
        <v>17</v>
      </c>
      <c r="D80" s="12">
        <v>242.4</v>
      </c>
      <c r="E80" s="12">
        <v>227.5</v>
      </c>
      <c r="F80" s="12">
        <v>110</v>
      </c>
      <c r="G80" s="12">
        <v>204.3</v>
      </c>
      <c r="H80" s="12">
        <v>398.6</v>
      </c>
      <c r="I80" s="12">
        <v>374.4</v>
      </c>
      <c r="J80" s="12">
        <v>408.6</v>
      </c>
      <c r="K80" s="12">
        <v>358.9</v>
      </c>
      <c r="L80" s="12">
        <v>230.8</v>
      </c>
      <c r="M80" s="12">
        <v>222.5</v>
      </c>
      <c r="N80" s="12">
        <v>269.8</v>
      </c>
      <c r="O80" s="12">
        <v>258</v>
      </c>
      <c r="P80" s="12"/>
      <c r="Q80" s="11"/>
      <c r="R80" s="52" t="s">
        <v>23</v>
      </c>
      <c r="S80" s="47">
        <f>SUM(H82:I82)/SUM(H80:I80)</f>
        <v>0.8433376455368693</v>
      </c>
      <c r="T80" s="54"/>
    </row>
    <row r="81" spans="1:20" s="10" customFormat="1" ht="18">
      <c r="A81" s="10">
        <v>2</v>
      </c>
      <c r="B81" s="13">
        <v>1810</v>
      </c>
      <c r="C81" s="13" t="s">
        <v>18</v>
      </c>
      <c r="D81" s="14"/>
      <c r="E81" s="14"/>
      <c r="F81" s="14"/>
      <c r="G81" s="14"/>
      <c r="H81" s="14">
        <v>208.714</v>
      </c>
      <c r="I81" s="14">
        <v>204.283</v>
      </c>
      <c r="J81" s="14"/>
      <c r="K81" s="14"/>
      <c r="L81" s="14"/>
      <c r="M81" s="14"/>
      <c r="N81" s="14"/>
      <c r="O81" s="14"/>
      <c r="P81" s="14"/>
      <c r="Q81" s="53">
        <f>+I80-I81</f>
        <v>170.117</v>
      </c>
      <c r="R81" s="44" t="s">
        <v>24</v>
      </c>
      <c r="S81" s="47">
        <f>SUM(H82:I82)/SUM(H81:I81)</f>
        <v>1.5784618290205499</v>
      </c>
      <c r="T81" s="55"/>
    </row>
    <row r="82" spans="1:20" ht="13.5" thickBot="1">
      <c r="A82" s="1">
        <v>3</v>
      </c>
      <c r="B82" s="13">
        <v>1810</v>
      </c>
      <c r="C82" s="13" t="s">
        <v>22</v>
      </c>
      <c r="D82" s="14"/>
      <c r="E82" s="14"/>
      <c r="F82" s="14"/>
      <c r="G82" s="14"/>
      <c r="H82" s="11">
        <v>312</v>
      </c>
      <c r="I82" s="11">
        <v>339.9</v>
      </c>
      <c r="J82" s="12"/>
      <c r="K82" s="12"/>
      <c r="L82" s="12"/>
      <c r="M82" s="12"/>
      <c r="N82" s="12"/>
      <c r="O82" s="12"/>
      <c r="P82" s="12"/>
      <c r="Q82" s="11"/>
      <c r="R82" s="52"/>
      <c r="S82" s="52"/>
      <c r="T82" s="56">
        <f>SUM(H81:I81)-SUM(H82:I82)</f>
        <v>-238.90300000000002</v>
      </c>
    </row>
    <row r="83" spans="1:20" s="17" customFormat="1" ht="12.75">
      <c r="A83" s="16">
        <v>1</v>
      </c>
      <c r="B83" s="17">
        <v>1815</v>
      </c>
      <c r="C83" s="17" t="s">
        <v>17</v>
      </c>
      <c r="D83" s="18"/>
      <c r="E83" s="18"/>
      <c r="F83" s="18"/>
      <c r="G83" s="18"/>
      <c r="H83" s="18"/>
      <c r="I83" s="19"/>
      <c r="J83" s="18"/>
      <c r="K83" s="18"/>
      <c r="L83" s="18"/>
      <c r="M83" s="18"/>
      <c r="N83" s="18"/>
      <c r="O83" s="18"/>
      <c r="P83" s="18"/>
      <c r="R83" s="17" t="s">
        <v>23</v>
      </c>
      <c r="S83" s="33" t="e">
        <f>SUM(H85:I85)/SUM(H83:I83)</f>
        <v>#DIV/0!</v>
      </c>
      <c r="T83" s="54"/>
    </row>
    <row r="84" spans="1:20" s="21" customFormat="1" ht="12.75">
      <c r="A84" s="20">
        <v>2</v>
      </c>
      <c r="B84" s="21">
        <v>1815</v>
      </c>
      <c r="C84" s="21" t="s">
        <v>18</v>
      </c>
      <c r="D84" s="22"/>
      <c r="E84" s="22"/>
      <c r="F84" s="22"/>
      <c r="G84" s="22"/>
      <c r="H84" s="22"/>
      <c r="I84" s="23"/>
      <c r="J84" s="22"/>
      <c r="K84" s="22"/>
      <c r="L84" s="22"/>
      <c r="M84" s="22"/>
      <c r="N84" s="22"/>
      <c r="O84" s="22"/>
      <c r="P84" s="22"/>
      <c r="Q84" s="24">
        <f>+I83-I84</f>
        <v>0</v>
      </c>
      <c r="R84" s="21" t="s">
        <v>24</v>
      </c>
      <c r="S84" s="30" t="e">
        <f>SUM(H85:I85)/SUM(H84:I84)</f>
        <v>#DIV/0!</v>
      </c>
      <c r="T84" s="55"/>
    </row>
    <row r="85" spans="1:20" s="28" customFormat="1" ht="13.5" thickBot="1">
      <c r="A85" s="25">
        <v>3</v>
      </c>
      <c r="B85" s="26">
        <v>1815</v>
      </c>
      <c r="C85" s="26" t="s">
        <v>22</v>
      </c>
      <c r="D85" s="27"/>
      <c r="E85" s="27"/>
      <c r="F85" s="27"/>
      <c r="G85" s="27"/>
      <c r="J85" s="29"/>
      <c r="K85" s="29"/>
      <c r="L85" s="29"/>
      <c r="M85" s="29"/>
      <c r="N85" s="29"/>
      <c r="O85" s="29"/>
      <c r="P85" s="29"/>
      <c r="T85" s="56">
        <f>SUM(H84:I84)-SUM(H85:I85)</f>
        <v>0</v>
      </c>
    </row>
    <row r="86" spans="1:20" ht="12.75">
      <c r="A86">
        <v>1</v>
      </c>
      <c r="B86">
        <v>1901</v>
      </c>
      <c r="C86" t="s">
        <v>17</v>
      </c>
      <c r="D86" s="3">
        <v>42.3</v>
      </c>
      <c r="E86" s="3">
        <v>36.8</v>
      </c>
      <c r="F86" s="3">
        <v>27.6</v>
      </c>
      <c r="G86" s="3">
        <v>40.4</v>
      </c>
      <c r="H86" s="3">
        <v>37.4</v>
      </c>
      <c r="I86" s="4">
        <v>37.4</v>
      </c>
      <c r="J86" s="3">
        <v>52.6</v>
      </c>
      <c r="K86" s="3">
        <v>50.2</v>
      </c>
      <c r="L86" s="3">
        <v>50.2</v>
      </c>
      <c r="M86" s="3">
        <v>52.6</v>
      </c>
      <c r="N86" s="3">
        <v>50.2</v>
      </c>
      <c r="O86" s="3">
        <v>48.4</v>
      </c>
      <c r="R86" s="32" t="s">
        <v>23</v>
      </c>
      <c r="S86" s="30">
        <f>SUM(H88:I88)/SUM(H86:I86)</f>
        <v>1</v>
      </c>
      <c r="T86" s="54"/>
    </row>
    <row r="87" spans="1:20" s="1" customFormat="1" ht="12.75">
      <c r="A87" s="1">
        <v>2</v>
      </c>
      <c r="B87" s="1">
        <v>1901</v>
      </c>
      <c r="C87" s="1" t="s">
        <v>18</v>
      </c>
      <c r="D87" s="5"/>
      <c r="E87" s="5"/>
      <c r="F87" s="5"/>
      <c r="G87" s="5"/>
      <c r="H87" s="5">
        <v>38.379</v>
      </c>
      <c r="I87" s="6">
        <v>38.379</v>
      </c>
      <c r="J87" s="5"/>
      <c r="K87" s="5"/>
      <c r="L87" s="5"/>
      <c r="M87" s="5"/>
      <c r="N87" s="5"/>
      <c r="O87" s="5"/>
      <c r="P87" s="5"/>
      <c r="Q87" s="9">
        <f>+I86-I87</f>
        <v>-0.9789999999999992</v>
      </c>
      <c r="R87" s="21" t="s">
        <v>24</v>
      </c>
      <c r="S87" s="30">
        <f>SUM(H88:I88)/SUM(H87:I87)</f>
        <v>0.9744912582401835</v>
      </c>
      <c r="T87" s="55"/>
    </row>
    <row r="88" spans="1:20" ht="13.5" thickBot="1">
      <c r="A88" s="1">
        <v>3</v>
      </c>
      <c r="B88" s="1">
        <v>1901</v>
      </c>
      <c r="C88" s="1" t="s">
        <v>22</v>
      </c>
      <c r="D88" s="5"/>
      <c r="E88" s="5"/>
      <c r="F88" s="5"/>
      <c r="G88" s="5"/>
      <c r="H88">
        <v>37.4</v>
      </c>
      <c r="I88">
        <v>37.4</v>
      </c>
      <c r="R88" s="32"/>
      <c r="S88" s="32"/>
      <c r="T88" s="56">
        <f>SUM(H87:I87)-SUM(H88:I88)</f>
        <v>1.9579999999999984</v>
      </c>
    </row>
    <row r="89" spans="1:20" s="17" customFormat="1" ht="12.75">
      <c r="A89" s="16">
        <v>1</v>
      </c>
      <c r="B89" s="17">
        <v>2201</v>
      </c>
      <c r="C89" s="17" t="s">
        <v>17</v>
      </c>
      <c r="D89" s="18"/>
      <c r="E89" s="18"/>
      <c r="F89" s="18"/>
      <c r="G89" s="18"/>
      <c r="H89" s="18"/>
      <c r="I89" s="19"/>
      <c r="J89" s="18"/>
      <c r="K89" s="18"/>
      <c r="L89" s="18"/>
      <c r="M89" s="18"/>
      <c r="N89" s="18"/>
      <c r="O89" s="18"/>
      <c r="P89" s="18"/>
      <c r="R89" s="17" t="s">
        <v>23</v>
      </c>
      <c r="S89" s="33" t="e">
        <f>SUM(H91:I91)/SUM(H89:I89)</f>
        <v>#DIV/0!</v>
      </c>
      <c r="T89" s="54"/>
    </row>
    <row r="90" spans="1:20" s="21" customFormat="1" ht="12.75">
      <c r="A90" s="20">
        <v>2</v>
      </c>
      <c r="B90" s="21">
        <v>2201</v>
      </c>
      <c r="C90" s="21" t="s">
        <v>18</v>
      </c>
      <c r="D90" s="22"/>
      <c r="E90" s="22"/>
      <c r="F90" s="22"/>
      <c r="G90" s="22"/>
      <c r="H90" s="22"/>
      <c r="I90" s="23"/>
      <c r="J90" s="22"/>
      <c r="K90" s="22"/>
      <c r="L90" s="22"/>
      <c r="M90" s="22"/>
      <c r="N90" s="22"/>
      <c r="O90" s="22"/>
      <c r="P90" s="22"/>
      <c r="Q90" s="24">
        <f>+I89-I90</f>
        <v>0</v>
      </c>
      <c r="R90" s="21" t="s">
        <v>24</v>
      </c>
      <c r="S90" s="30" t="e">
        <f>SUM(H91:I91)/SUM(H90:I90)</f>
        <v>#DIV/0!</v>
      </c>
      <c r="T90" s="55"/>
    </row>
    <row r="91" spans="1:20" s="28" customFormat="1" ht="13.5" thickBot="1">
      <c r="A91" s="25">
        <v>3</v>
      </c>
      <c r="B91" s="26">
        <v>2201</v>
      </c>
      <c r="C91" s="26" t="s">
        <v>22</v>
      </c>
      <c r="D91" s="27"/>
      <c r="E91" s="27"/>
      <c r="F91" s="27"/>
      <c r="G91" s="27"/>
      <c r="J91" s="29"/>
      <c r="K91" s="29"/>
      <c r="L91" s="29"/>
      <c r="M91" s="29"/>
      <c r="N91" s="29"/>
      <c r="O91" s="29"/>
      <c r="P91" s="29"/>
      <c r="T91" s="56">
        <f>SUM(H90:I90)-SUM(H91:I91)</f>
        <v>0</v>
      </c>
    </row>
    <row r="92" spans="1:20" ht="12.75">
      <c r="A92">
        <v>1</v>
      </c>
      <c r="B92">
        <v>3101</v>
      </c>
      <c r="C92" t="s">
        <v>17</v>
      </c>
      <c r="D92" s="3">
        <v>6.8</v>
      </c>
      <c r="E92" s="3">
        <v>24.8</v>
      </c>
      <c r="F92" s="3">
        <v>16.2</v>
      </c>
      <c r="G92" s="3">
        <v>20.4</v>
      </c>
      <c r="H92" s="3">
        <v>59.8</v>
      </c>
      <c r="I92" s="4">
        <v>42.6</v>
      </c>
      <c r="J92" s="3">
        <v>54</v>
      </c>
      <c r="K92" s="3">
        <v>42.4</v>
      </c>
      <c r="L92" s="3">
        <v>22</v>
      </c>
      <c r="M92" s="3">
        <v>17.5</v>
      </c>
      <c r="N92" s="3">
        <v>11.4</v>
      </c>
      <c r="O92" s="3">
        <v>8</v>
      </c>
      <c r="R92" s="32" t="s">
        <v>23</v>
      </c>
      <c r="S92" s="30">
        <f>SUM(H94:I94)/SUM(H92:I92)</f>
        <v>1.0761718749999998</v>
      </c>
      <c r="T92" s="54"/>
    </row>
    <row r="93" spans="1:20" s="1" customFormat="1" ht="12.75">
      <c r="A93" s="1">
        <v>2</v>
      </c>
      <c r="B93" s="1">
        <v>3101</v>
      </c>
      <c r="C93" s="1" t="s">
        <v>18</v>
      </c>
      <c r="D93" s="5"/>
      <c r="E93" s="5"/>
      <c r="F93" s="5"/>
      <c r="G93" s="5"/>
      <c r="H93" s="5">
        <v>29.189</v>
      </c>
      <c r="I93" s="6">
        <v>13.273</v>
      </c>
      <c r="J93" s="5"/>
      <c r="K93" s="5"/>
      <c r="L93" s="5"/>
      <c r="M93" s="5"/>
      <c r="N93" s="5"/>
      <c r="O93" s="5"/>
      <c r="P93" s="5"/>
      <c r="Q93" s="9">
        <f>+I92-I93</f>
        <v>29.327</v>
      </c>
      <c r="R93" s="21" t="s">
        <v>24</v>
      </c>
      <c r="S93" s="30">
        <f>SUM(H94:I94)/SUM(H93:I93)</f>
        <v>2.595261645706749</v>
      </c>
      <c r="T93" s="55"/>
    </row>
    <row r="94" spans="1:20" ht="13.5" thickBot="1">
      <c r="A94" s="1">
        <v>3</v>
      </c>
      <c r="B94" s="1">
        <v>3101</v>
      </c>
      <c r="C94" s="1" t="s">
        <v>22</v>
      </c>
      <c r="D94" s="5"/>
      <c r="E94" s="5"/>
      <c r="F94" s="5"/>
      <c r="G94" s="5"/>
      <c r="H94">
        <v>65.3</v>
      </c>
      <c r="I94">
        <v>44.9</v>
      </c>
      <c r="R94" s="32"/>
      <c r="S94" s="32"/>
      <c r="T94" s="56">
        <f>SUM(H93:I93)-SUM(H94:I94)</f>
        <v>-67.73799999999999</v>
      </c>
    </row>
    <row r="95" spans="1:20" s="17" customFormat="1" ht="12.75">
      <c r="A95" s="16">
        <v>1</v>
      </c>
      <c r="B95" s="17">
        <v>3801</v>
      </c>
      <c r="C95" s="17" t="s">
        <v>17</v>
      </c>
      <c r="D95" s="18"/>
      <c r="E95" s="18"/>
      <c r="F95" s="18"/>
      <c r="G95" s="18"/>
      <c r="H95" s="18"/>
      <c r="I95" s="19"/>
      <c r="J95" s="18"/>
      <c r="K95" s="18"/>
      <c r="L95" s="18"/>
      <c r="M95" s="18"/>
      <c r="N95" s="18"/>
      <c r="O95" s="18"/>
      <c r="P95" s="18"/>
      <c r="R95" s="17" t="s">
        <v>23</v>
      </c>
      <c r="S95" s="33" t="e">
        <f>SUM(H97:I97)/SUM(H95:I95)</f>
        <v>#DIV/0!</v>
      </c>
      <c r="T95" s="54"/>
    </row>
    <row r="96" spans="1:20" s="21" customFormat="1" ht="12.75">
      <c r="A96" s="20">
        <v>2</v>
      </c>
      <c r="B96" s="21">
        <v>3801</v>
      </c>
      <c r="C96" s="21" t="s">
        <v>18</v>
      </c>
      <c r="D96" s="22"/>
      <c r="E96" s="22"/>
      <c r="F96" s="22"/>
      <c r="G96" s="22"/>
      <c r="H96" s="22"/>
      <c r="I96" s="23"/>
      <c r="J96" s="22"/>
      <c r="K96" s="22"/>
      <c r="L96" s="22"/>
      <c r="M96" s="22"/>
      <c r="N96" s="22"/>
      <c r="O96" s="22"/>
      <c r="P96" s="22"/>
      <c r="Q96" s="24">
        <f>+I95-I96</f>
        <v>0</v>
      </c>
      <c r="R96" s="21" t="s">
        <v>24</v>
      </c>
      <c r="S96" s="30" t="e">
        <f>SUM(H97:I97)/SUM(H96:I96)</f>
        <v>#DIV/0!</v>
      </c>
      <c r="T96" s="55"/>
    </row>
    <row r="97" spans="1:20" s="28" customFormat="1" ht="13.5" thickBot="1">
      <c r="A97" s="25">
        <v>3</v>
      </c>
      <c r="B97" s="26">
        <v>3801</v>
      </c>
      <c r="C97" s="26" t="s">
        <v>22</v>
      </c>
      <c r="D97" s="27"/>
      <c r="E97" s="27"/>
      <c r="F97" s="27"/>
      <c r="G97" s="27"/>
      <c r="J97" s="29"/>
      <c r="K97" s="29"/>
      <c r="L97" s="29"/>
      <c r="M97" s="29"/>
      <c r="N97" s="29"/>
      <c r="O97" s="29"/>
      <c r="P97" s="29"/>
      <c r="T97" s="56">
        <f>SUM(H96:I96)-SUM(H97:I97)</f>
        <v>0</v>
      </c>
    </row>
    <row r="98" spans="1:20" ht="12.75">
      <c r="A98">
        <v>1</v>
      </c>
      <c r="B98">
        <v>3901</v>
      </c>
      <c r="C98" t="s">
        <v>17</v>
      </c>
      <c r="D98" s="3">
        <v>2.6</v>
      </c>
      <c r="E98" s="3">
        <v>2.3</v>
      </c>
      <c r="F98" s="3">
        <v>1.7</v>
      </c>
      <c r="G98" s="3">
        <v>2.5</v>
      </c>
      <c r="H98" s="3">
        <v>2.4</v>
      </c>
      <c r="I98" s="4">
        <v>2.4</v>
      </c>
      <c r="J98" s="3">
        <v>2.5</v>
      </c>
      <c r="K98" s="3">
        <v>2.4</v>
      </c>
      <c r="L98" s="3">
        <v>2.4</v>
      </c>
      <c r="M98" s="3">
        <v>2.5</v>
      </c>
      <c r="N98" s="3">
        <v>2.4</v>
      </c>
      <c r="O98" s="3">
        <v>2.3</v>
      </c>
      <c r="R98" s="32" t="s">
        <v>23</v>
      </c>
      <c r="S98" s="30">
        <f>SUM(H100:I100)/SUM(H98:I98)</f>
        <v>1</v>
      </c>
      <c r="T98" s="54"/>
    </row>
    <row r="99" spans="1:20" s="1" customFormat="1" ht="12.75">
      <c r="A99" s="1">
        <v>2</v>
      </c>
      <c r="B99" s="1">
        <v>3901</v>
      </c>
      <c r="C99" s="1" t="s">
        <v>18</v>
      </c>
      <c r="D99" s="5"/>
      <c r="E99" s="5"/>
      <c r="F99" s="5"/>
      <c r="G99" s="5"/>
      <c r="H99" s="5">
        <v>2.87</v>
      </c>
      <c r="I99" s="6">
        <v>21.762</v>
      </c>
      <c r="J99" s="5"/>
      <c r="K99" s="5"/>
      <c r="L99" s="5"/>
      <c r="M99" s="5"/>
      <c r="N99" s="5"/>
      <c r="O99" s="5"/>
      <c r="P99" s="5"/>
      <c r="Q99" s="9">
        <f>+I98-I99</f>
        <v>-19.362000000000002</v>
      </c>
      <c r="R99" s="21" t="s">
        <v>24</v>
      </c>
      <c r="S99" s="30">
        <f>SUM(H100:I100)/SUM(H99:I99)</f>
        <v>0.1948684637869438</v>
      </c>
      <c r="T99" s="55"/>
    </row>
    <row r="100" spans="1:20" ht="13.5" thickBot="1">
      <c r="A100" s="1">
        <v>3</v>
      </c>
      <c r="B100" s="1">
        <v>3901</v>
      </c>
      <c r="C100" s="1" t="s">
        <v>22</v>
      </c>
      <c r="D100" s="5"/>
      <c r="E100" s="5"/>
      <c r="F100" s="5"/>
      <c r="G100" s="5"/>
      <c r="H100">
        <v>2.4</v>
      </c>
      <c r="I100">
        <v>2.4</v>
      </c>
      <c r="R100" s="32"/>
      <c r="S100" s="32"/>
      <c r="T100" s="56">
        <f>SUM(H99:I99)-SUM(H100:I100)</f>
        <v>19.832</v>
      </c>
    </row>
    <row r="101" spans="1:20" s="17" customFormat="1" ht="12.75">
      <c r="A101" s="16">
        <v>1</v>
      </c>
      <c r="B101" s="17">
        <v>4101</v>
      </c>
      <c r="C101" s="17" t="s">
        <v>17</v>
      </c>
      <c r="D101" s="18"/>
      <c r="E101" s="18"/>
      <c r="F101" s="18"/>
      <c r="G101" s="18"/>
      <c r="H101" s="18"/>
      <c r="I101" s="19"/>
      <c r="J101" s="18"/>
      <c r="K101" s="18"/>
      <c r="L101" s="18"/>
      <c r="M101" s="18"/>
      <c r="N101" s="18"/>
      <c r="O101" s="18"/>
      <c r="P101" s="18"/>
      <c r="R101" s="17" t="s">
        <v>23</v>
      </c>
      <c r="S101" s="33" t="e">
        <f>SUM(H103:I103)/SUM(H101:I101)</f>
        <v>#DIV/0!</v>
      </c>
      <c r="T101" s="54"/>
    </row>
    <row r="102" spans="1:20" s="21" customFormat="1" ht="12.75">
      <c r="A102" s="20">
        <v>2</v>
      </c>
      <c r="B102" s="21">
        <v>4101</v>
      </c>
      <c r="C102" s="21" t="s">
        <v>18</v>
      </c>
      <c r="D102" s="22"/>
      <c r="E102" s="22"/>
      <c r="F102" s="22"/>
      <c r="G102" s="22"/>
      <c r="H102" s="22"/>
      <c r="I102" s="23"/>
      <c r="J102" s="22"/>
      <c r="K102" s="22"/>
      <c r="L102" s="22"/>
      <c r="M102" s="22"/>
      <c r="N102" s="22"/>
      <c r="O102" s="22"/>
      <c r="P102" s="22"/>
      <c r="Q102" s="24">
        <f>+I101-I102</f>
        <v>0</v>
      </c>
      <c r="R102" s="21" t="s">
        <v>24</v>
      </c>
      <c r="S102" s="30" t="e">
        <f>SUM(H103:I103)/SUM(H102:I102)</f>
        <v>#DIV/0!</v>
      </c>
      <c r="T102" s="55"/>
    </row>
    <row r="103" spans="1:20" s="28" customFormat="1" ht="13.5" thickBot="1">
      <c r="A103" s="25">
        <v>3</v>
      </c>
      <c r="B103" s="26">
        <v>4101</v>
      </c>
      <c r="C103" s="26" t="s">
        <v>22</v>
      </c>
      <c r="D103" s="27"/>
      <c r="E103" s="27"/>
      <c r="F103" s="27"/>
      <c r="G103" s="27"/>
      <c r="J103" s="29"/>
      <c r="K103" s="29"/>
      <c r="L103" s="29"/>
      <c r="M103" s="29"/>
      <c r="N103" s="29"/>
      <c r="O103" s="29"/>
      <c r="P103" s="29"/>
      <c r="T103" s="56">
        <f>SUM(H102:I102)-SUM(H103:I103)</f>
        <v>0</v>
      </c>
    </row>
    <row r="104" spans="1:20" ht="12.75">
      <c r="A104">
        <v>1</v>
      </c>
      <c r="B104">
        <v>4301</v>
      </c>
      <c r="C104" t="s">
        <v>17</v>
      </c>
      <c r="D104" s="3">
        <v>0.5</v>
      </c>
      <c r="E104" s="3">
        <v>0.4</v>
      </c>
      <c r="F104" s="3">
        <v>0.3</v>
      </c>
      <c r="G104" s="3">
        <v>0.5</v>
      </c>
      <c r="H104" s="3">
        <v>0.5</v>
      </c>
      <c r="I104" s="4">
        <v>0.5</v>
      </c>
      <c r="J104" s="3">
        <v>0.5</v>
      </c>
      <c r="K104" s="3">
        <v>3.4</v>
      </c>
      <c r="L104" s="3">
        <v>4.5</v>
      </c>
      <c r="M104" s="3">
        <v>25.7</v>
      </c>
      <c r="N104" s="3">
        <v>6.6</v>
      </c>
      <c r="O104" s="3">
        <v>6.6</v>
      </c>
      <c r="R104" s="32" t="s">
        <v>23</v>
      </c>
      <c r="S104" s="30">
        <f>SUM(H106:I106)/SUM(H104:I104)</f>
        <v>1</v>
      </c>
      <c r="T104" s="54"/>
    </row>
    <row r="105" spans="1:20" s="1" customFormat="1" ht="12.75">
      <c r="A105" s="1">
        <v>2</v>
      </c>
      <c r="B105" s="1">
        <v>4301</v>
      </c>
      <c r="C105" s="1" t="s">
        <v>18</v>
      </c>
      <c r="D105" s="5"/>
      <c r="E105" s="5"/>
      <c r="F105" s="5"/>
      <c r="G105" s="5"/>
      <c r="H105" s="5">
        <v>0.7</v>
      </c>
      <c r="I105" s="6">
        <v>3.193</v>
      </c>
      <c r="J105" s="5"/>
      <c r="K105" s="5"/>
      <c r="L105" s="5"/>
      <c r="M105" s="5"/>
      <c r="N105" s="5"/>
      <c r="O105" s="5"/>
      <c r="P105" s="5"/>
      <c r="Q105" s="9">
        <f>+I104-I105</f>
        <v>-2.693</v>
      </c>
      <c r="R105" s="21" t="s">
        <v>24</v>
      </c>
      <c r="S105" s="30">
        <f>SUM(H106:I106)/SUM(H105:I105)</f>
        <v>0.25687130747495507</v>
      </c>
      <c r="T105" s="55"/>
    </row>
    <row r="106" spans="1:20" ht="13.5" thickBot="1">
      <c r="A106" s="1">
        <v>3</v>
      </c>
      <c r="B106" s="1">
        <v>4301</v>
      </c>
      <c r="C106" s="1" t="s">
        <v>22</v>
      </c>
      <c r="D106" s="5"/>
      <c r="E106" s="5"/>
      <c r="F106" s="5"/>
      <c r="G106" s="5"/>
      <c r="H106">
        <v>0.5</v>
      </c>
      <c r="I106">
        <v>0.5</v>
      </c>
      <c r="R106" s="32"/>
      <c r="S106" s="32"/>
      <c r="T106" s="56">
        <f>SUM(H105:I105)-SUM(H106:I106)</f>
        <v>2.893</v>
      </c>
    </row>
    <row r="107" spans="1:20" s="17" customFormat="1" ht="12.75">
      <c r="A107" s="16">
        <v>1</v>
      </c>
      <c r="B107" s="17">
        <v>4401</v>
      </c>
      <c r="C107" s="17" t="s">
        <v>17</v>
      </c>
      <c r="D107" s="18"/>
      <c r="E107" s="18"/>
      <c r="F107" s="18"/>
      <c r="G107" s="18"/>
      <c r="H107" s="18"/>
      <c r="I107" s="19"/>
      <c r="J107" s="18"/>
      <c r="K107" s="18">
        <v>1.5</v>
      </c>
      <c r="L107" s="18">
        <v>1.5</v>
      </c>
      <c r="M107" s="18">
        <v>9.8</v>
      </c>
      <c r="N107" s="18">
        <v>9.4</v>
      </c>
      <c r="O107" s="18">
        <v>9.4</v>
      </c>
      <c r="P107" s="18"/>
      <c r="R107" s="17" t="s">
        <v>23</v>
      </c>
      <c r="S107" s="33" t="e">
        <f>SUM(H109:I109)/SUM(H107:I107)</f>
        <v>#DIV/0!</v>
      </c>
      <c r="T107" s="54"/>
    </row>
    <row r="108" spans="1:20" s="21" customFormat="1" ht="12.75">
      <c r="A108" s="20">
        <v>2</v>
      </c>
      <c r="B108" s="21">
        <v>4401</v>
      </c>
      <c r="C108" s="21" t="s">
        <v>18</v>
      </c>
      <c r="D108" s="22"/>
      <c r="E108" s="22"/>
      <c r="F108" s="22"/>
      <c r="G108" s="22"/>
      <c r="H108" s="22">
        <v>1.4</v>
      </c>
      <c r="I108" s="23">
        <v>2.725</v>
      </c>
      <c r="J108" s="22"/>
      <c r="K108" s="22"/>
      <c r="L108" s="22"/>
      <c r="M108" s="22"/>
      <c r="N108" s="22"/>
      <c r="O108" s="22"/>
      <c r="P108" s="22"/>
      <c r="Q108" s="24">
        <f>+I107-I108</f>
        <v>-2.725</v>
      </c>
      <c r="R108" s="21" t="s">
        <v>24</v>
      </c>
      <c r="S108" s="30">
        <f>SUM(H109:I109)/SUM(H108:I108)</f>
        <v>0</v>
      </c>
      <c r="T108" s="55"/>
    </row>
    <row r="109" spans="1:20" s="28" customFormat="1" ht="13.5" thickBot="1">
      <c r="A109" s="25">
        <v>3</v>
      </c>
      <c r="B109" s="26">
        <v>4401</v>
      </c>
      <c r="C109" s="26" t="s">
        <v>22</v>
      </c>
      <c r="D109" s="27"/>
      <c r="E109" s="27"/>
      <c r="F109" s="27"/>
      <c r="G109" s="27"/>
      <c r="J109" s="29"/>
      <c r="K109" s="29"/>
      <c r="L109" s="29"/>
      <c r="M109" s="29"/>
      <c r="N109" s="29"/>
      <c r="O109" s="29"/>
      <c r="P109" s="29"/>
      <c r="T109" s="56">
        <f>SUM(H108:I108)-SUM(H109:I109)</f>
        <v>4.125</v>
      </c>
    </row>
    <row r="110" spans="1:20" ht="12.75">
      <c r="A110">
        <v>1</v>
      </c>
      <c r="B110">
        <v>4501</v>
      </c>
      <c r="C110" t="s">
        <v>17</v>
      </c>
      <c r="M110" s="3">
        <v>18.7</v>
      </c>
      <c r="N110" s="3">
        <v>18</v>
      </c>
      <c r="O110" s="3">
        <v>13.5</v>
      </c>
      <c r="R110" s="32" t="s">
        <v>23</v>
      </c>
      <c r="S110" s="30" t="e">
        <f>SUM(H112:I112)/SUM(H110:I110)</f>
        <v>#DIV/0!</v>
      </c>
      <c r="T110" s="54"/>
    </row>
    <row r="111" spans="1:20" s="1" customFormat="1" ht="12.75">
      <c r="A111" s="1">
        <v>2</v>
      </c>
      <c r="B111" s="1">
        <v>4501</v>
      </c>
      <c r="C111" s="1" t="s">
        <v>18</v>
      </c>
      <c r="D111" s="5"/>
      <c r="E111" s="5"/>
      <c r="F111" s="5"/>
      <c r="G111" s="5"/>
      <c r="H111" s="5"/>
      <c r="I111" s="6"/>
      <c r="J111" s="5"/>
      <c r="K111" s="5"/>
      <c r="L111" s="5"/>
      <c r="M111" s="5"/>
      <c r="N111" s="5"/>
      <c r="O111" s="5"/>
      <c r="P111" s="5"/>
      <c r="Q111" s="9">
        <f>+I110-I111</f>
        <v>0</v>
      </c>
      <c r="R111" s="21" t="s">
        <v>24</v>
      </c>
      <c r="S111" s="30" t="e">
        <f>SUM(H112:I112)/SUM(H111:I111)</f>
        <v>#DIV/0!</v>
      </c>
      <c r="T111" s="55"/>
    </row>
    <row r="112" spans="1:20" ht="13.5" thickBot="1">
      <c r="A112" s="1">
        <v>3</v>
      </c>
      <c r="B112" s="1">
        <v>4501</v>
      </c>
      <c r="C112" s="1" t="s">
        <v>22</v>
      </c>
      <c r="D112" s="5"/>
      <c r="E112" s="5"/>
      <c r="F112" s="5"/>
      <c r="G112" s="5"/>
      <c r="H112"/>
      <c r="I112"/>
      <c r="R112" s="32"/>
      <c r="S112" s="32"/>
      <c r="T112" s="56">
        <f>SUM(H111:I111)-SUM(H112:I112)</f>
        <v>0</v>
      </c>
    </row>
    <row r="113" spans="1:20" s="17" customFormat="1" ht="12.75">
      <c r="A113" s="16">
        <v>1</v>
      </c>
      <c r="B113" s="17">
        <v>5801</v>
      </c>
      <c r="C113" s="17" t="s">
        <v>17</v>
      </c>
      <c r="D113" s="18">
        <v>1.9</v>
      </c>
      <c r="E113" s="18">
        <v>1.7</v>
      </c>
      <c r="F113" s="18">
        <v>1.3</v>
      </c>
      <c r="G113" s="18">
        <v>1.9</v>
      </c>
      <c r="H113" s="18">
        <v>1.8</v>
      </c>
      <c r="I113" s="19">
        <v>1.8</v>
      </c>
      <c r="J113" s="18">
        <v>1.9</v>
      </c>
      <c r="K113" s="18">
        <v>1.8</v>
      </c>
      <c r="L113" s="18">
        <v>1.8</v>
      </c>
      <c r="M113" s="18">
        <v>1.9</v>
      </c>
      <c r="N113" s="18">
        <v>1.8</v>
      </c>
      <c r="O113" s="18">
        <v>1.8</v>
      </c>
      <c r="P113" s="18"/>
      <c r="R113" s="17" t="s">
        <v>23</v>
      </c>
      <c r="S113" s="33">
        <f>SUM(H115:I115)/SUM(H113:I113)</f>
        <v>1</v>
      </c>
      <c r="T113" s="54"/>
    </row>
    <row r="114" spans="1:20" s="21" customFormat="1" ht="12.75">
      <c r="A114" s="20">
        <v>2</v>
      </c>
      <c r="B114" s="21">
        <v>5801</v>
      </c>
      <c r="C114" s="21" t="s">
        <v>18</v>
      </c>
      <c r="D114" s="22"/>
      <c r="E114" s="22"/>
      <c r="F114" s="22"/>
      <c r="G114" s="22"/>
      <c r="H114" s="22"/>
      <c r="I114" s="23">
        <v>4.487</v>
      </c>
      <c r="J114" s="22"/>
      <c r="K114" s="22"/>
      <c r="L114" s="22"/>
      <c r="M114" s="22"/>
      <c r="N114" s="22"/>
      <c r="O114" s="22"/>
      <c r="P114" s="22"/>
      <c r="Q114" s="24">
        <f>+I113-I114</f>
        <v>-2.6870000000000003</v>
      </c>
      <c r="R114" s="21" t="s">
        <v>24</v>
      </c>
      <c r="S114" s="30">
        <f>SUM(H115:I115)/SUM(H114:I114)</f>
        <v>0.8023178069979942</v>
      </c>
      <c r="T114" s="55"/>
    </row>
    <row r="115" spans="1:20" s="28" customFormat="1" ht="13.5" thickBot="1">
      <c r="A115" s="25">
        <v>3</v>
      </c>
      <c r="B115" s="26">
        <v>5801</v>
      </c>
      <c r="C115" s="26" t="s">
        <v>22</v>
      </c>
      <c r="D115" s="27"/>
      <c r="E115" s="27"/>
      <c r="F115" s="27"/>
      <c r="G115" s="27"/>
      <c r="H115" s="28">
        <v>1.8</v>
      </c>
      <c r="I115" s="28">
        <v>1.8</v>
      </c>
      <c r="J115" s="29"/>
      <c r="K115" s="29"/>
      <c r="L115" s="29"/>
      <c r="M115" s="29"/>
      <c r="N115" s="29"/>
      <c r="O115" s="29"/>
      <c r="P115" s="29"/>
      <c r="T115" s="56">
        <f>SUM(H114:I114)-SUM(H115:I115)</f>
        <v>0.887</v>
      </c>
    </row>
    <row r="116" spans="1:20" ht="12.75">
      <c r="A116">
        <v>1</v>
      </c>
      <c r="B116">
        <v>6101</v>
      </c>
      <c r="C116" t="s">
        <v>17</v>
      </c>
      <c r="R116" s="32" t="s">
        <v>23</v>
      </c>
      <c r="S116" s="30" t="e">
        <f>SUM(H118:I118)/SUM(H116:I116)</f>
        <v>#DIV/0!</v>
      </c>
      <c r="T116" s="54"/>
    </row>
    <row r="117" spans="1:20" s="1" customFormat="1" ht="12.75">
      <c r="A117" s="1">
        <v>2</v>
      </c>
      <c r="B117" s="1">
        <v>6101</v>
      </c>
      <c r="C117" s="1" t="s">
        <v>18</v>
      </c>
      <c r="D117" s="5"/>
      <c r="E117" s="5"/>
      <c r="F117" s="5"/>
      <c r="G117" s="5"/>
      <c r="H117" s="5"/>
      <c r="I117" s="6"/>
      <c r="J117" s="5"/>
      <c r="K117" s="5"/>
      <c r="L117" s="5"/>
      <c r="M117" s="5"/>
      <c r="N117" s="5"/>
      <c r="O117" s="5"/>
      <c r="P117" s="5"/>
      <c r="Q117" s="9">
        <f>+I116-I117</f>
        <v>0</v>
      </c>
      <c r="R117" s="21" t="s">
        <v>24</v>
      </c>
      <c r="S117" s="30" t="e">
        <f>SUM(H118:I118)/SUM(H117:I117)</f>
        <v>#DIV/0!</v>
      </c>
      <c r="T117" s="55"/>
    </row>
    <row r="118" spans="1:20" ht="13.5" thickBot="1">
      <c r="A118" s="1">
        <v>3</v>
      </c>
      <c r="B118" s="1">
        <v>6101</v>
      </c>
      <c r="C118" s="1" t="s">
        <v>22</v>
      </c>
      <c r="D118" s="5"/>
      <c r="E118" s="5"/>
      <c r="F118" s="5"/>
      <c r="G118" s="5"/>
      <c r="H118"/>
      <c r="I118"/>
      <c r="R118" s="32"/>
      <c r="S118" s="32"/>
      <c r="T118" s="56">
        <f>SUM(H117:I117)-SUM(H118:I118)</f>
        <v>0</v>
      </c>
    </row>
    <row r="119" spans="1:20" s="17" customFormat="1" ht="12.75">
      <c r="A119" s="16">
        <v>1</v>
      </c>
      <c r="B119" s="17">
        <v>6201</v>
      </c>
      <c r="C119" s="17" t="s">
        <v>17</v>
      </c>
      <c r="D119" s="18"/>
      <c r="E119" s="18"/>
      <c r="F119" s="18"/>
      <c r="G119" s="18"/>
      <c r="H119" s="18"/>
      <c r="I119" s="19"/>
      <c r="J119" s="18"/>
      <c r="K119" s="18"/>
      <c r="L119" s="18">
        <v>14.1</v>
      </c>
      <c r="M119" s="18">
        <v>21.6</v>
      </c>
      <c r="N119" s="18">
        <v>20.6</v>
      </c>
      <c r="O119" s="18">
        <v>20.6</v>
      </c>
      <c r="P119" s="18"/>
      <c r="R119" s="17" t="s">
        <v>23</v>
      </c>
      <c r="S119" s="33" t="e">
        <f>SUM(H121:I121)/SUM(H119:I119)</f>
        <v>#DIV/0!</v>
      </c>
      <c r="T119" s="54"/>
    </row>
    <row r="120" spans="1:20" s="21" customFormat="1" ht="12.75">
      <c r="A120" s="20">
        <v>2</v>
      </c>
      <c r="B120" s="21">
        <v>6201</v>
      </c>
      <c r="C120" s="21" t="s">
        <v>18</v>
      </c>
      <c r="D120" s="22"/>
      <c r="E120" s="22"/>
      <c r="F120" s="22"/>
      <c r="G120" s="22"/>
      <c r="H120" s="22"/>
      <c r="I120" s="23"/>
      <c r="J120" s="22"/>
      <c r="K120" s="22"/>
      <c r="L120" s="22"/>
      <c r="M120" s="22"/>
      <c r="N120" s="22"/>
      <c r="O120" s="22"/>
      <c r="P120" s="22"/>
      <c r="Q120" s="24">
        <f>+I119-I120</f>
        <v>0</v>
      </c>
      <c r="R120" s="21" t="s">
        <v>24</v>
      </c>
      <c r="S120" s="30" t="e">
        <f>SUM(H121:I121)/SUM(H120:I120)</f>
        <v>#DIV/0!</v>
      </c>
      <c r="T120" s="55"/>
    </row>
    <row r="121" spans="1:20" s="28" customFormat="1" ht="13.5" thickBot="1">
      <c r="A121" s="25">
        <v>3</v>
      </c>
      <c r="B121" s="26">
        <v>6201</v>
      </c>
      <c r="C121" s="26" t="s">
        <v>22</v>
      </c>
      <c r="D121" s="27"/>
      <c r="E121" s="27"/>
      <c r="F121" s="27"/>
      <c r="G121" s="27"/>
      <c r="J121" s="29"/>
      <c r="K121" s="29"/>
      <c r="L121" s="29"/>
      <c r="M121" s="29"/>
      <c r="N121" s="29"/>
      <c r="O121" s="29"/>
      <c r="P121" s="29"/>
      <c r="T121" s="56">
        <f>SUM(H120:I120)-SUM(H121:I121)</f>
        <v>0</v>
      </c>
    </row>
    <row r="122" spans="1:20" ht="12.75">
      <c r="A122">
        <v>1</v>
      </c>
      <c r="B122">
        <v>7301</v>
      </c>
      <c r="C122" t="s">
        <v>17</v>
      </c>
      <c r="F122" s="3">
        <v>0.8</v>
      </c>
      <c r="G122" s="3">
        <v>1.8</v>
      </c>
      <c r="N122" s="3">
        <v>24</v>
      </c>
      <c r="O122" s="3">
        <v>38.6</v>
      </c>
      <c r="R122" s="32" t="s">
        <v>23</v>
      </c>
      <c r="S122" s="30" t="e">
        <f>SUM(H124:I124)/SUM(H122:I122)</f>
        <v>#DIV/0!</v>
      </c>
      <c r="T122" s="54"/>
    </row>
    <row r="123" spans="1:20" s="1" customFormat="1" ht="12.75">
      <c r="A123" s="1">
        <v>2</v>
      </c>
      <c r="B123" s="1">
        <v>7301</v>
      </c>
      <c r="C123" s="1" t="s">
        <v>18</v>
      </c>
      <c r="D123" s="5"/>
      <c r="E123" s="5"/>
      <c r="F123" s="5"/>
      <c r="G123" s="5"/>
      <c r="H123" s="5"/>
      <c r="I123" s="6"/>
      <c r="J123" s="5"/>
      <c r="K123" s="5"/>
      <c r="L123" s="5"/>
      <c r="M123" s="5"/>
      <c r="N123" s="5"/>
      <c r="O123" s="5"/>
      <c r="P123" s="5"/>
      <c r="Q123" s="9">
        <f>+I122-I123</f>
        <v>0</v>
      </c>
      <c r="R123" s="21" t="s">
        <v>24</v>
      </c>
      <c r="S123" s="30" t="e">
        <f>SUM(H124:I124)/SUM(H123:I123)</f>
        <v>#DIV/0!</v>
      </c>
      <c r="T123" s="55"/>
    </row>
    <row r="124" spans="1:20" ht="13.5" thickBot="1">
      <c r="A124" s="1">
        <v>3</v>
      </c>
      <c r="B124" s="1">
        <v>7301</v>
      </c>
      <c r="C124" s="1" t="s">
        <v>22</v>
      </c>
      <c r="D124" s="5"/>
      <c r="E124" s="5"/>
      <c r="F124" s="5"/>
      <c r="G124" s="5"/>
      <c r="H124"/>
      <c r="I124"/>
      <c r="R124" s="32"/>
      <c r="S124" s="32"/>
      <c r="T124" s="56">
        <f>SUM(H123:I123)-SUM(H124:I124)</f>
        <v>0</v>
      </c>
    </row>
    <row r="125" spans="1:20" s="17" customFormat="1" ht="12.75">
      <c r="A125" s="16">
        <v>1</v>
      </c>
      <c r="B125" s="17">
        <v>7401</v>
      </c>
      <c r="C125" s="17" t="s">
        <v>17</v>
      </c>
      <c r="D125" s="18">
        <v>13.8</v>
      </c>
      <c r="E125" s="18">
        <v>12</v>
      </c>
      <c r="F125" s="18">
        <v>9</v>
      </c>
      <c r="G125" s="18">
        <v>13.2</v>
      </c>
      <c r="H125" s="18">
        <v>13.1</v>
      </c>
      <c r="I125" s="19">
        <v>13.1</v>
      </c>
      <c r="J125" s="18">
        <v>13.7</v>
      </c>
      <c r="K125" s="18">
        <v>13.1</v>
      </c>
      <c r="L125" s="18">
        <v>13.1</v>
      </c>
      <c r="M125" s="18">
        <v>13.7</v>
      </c>
      <c r="N125" s="18">
        <v>13.1</v>
      </c>
      <c r="O125" s="18">
        <v>13.1</v>
      </c>
      <c r="P125" s="18"/>
      <c r="R125" s="17" t="s">
        <v>23</v>
      </c>
      <c r="S125" s="33">
        <f>SUM(H127:I127)/SUM(H125:I125)</f>
        <v>1</v>
      </c>
      <c r="T125" s="54"/>
    </row>
    <row r="126" spans="1:20" s="21" customFormat="1" ht="12.75">
      <c r="A126" s="20">
        <v>2</v>
      </c>
      <c r="B126" s="21">
        <v>7401</v>
      </c>
      <c r="C126" s="21" t="s">
        <v>18</v>
      </c>
      <c r="D126" s="22"/>
      <c r="E126" s="22"/>
      <c r="F126" s="22"/>
      <c r="G126" s="22"/>
      <c r="H126" s="22">
        <v>19.386</v>
      </c>
      <c r="I126" s="23">
        <v>17.928</v>
      </c>
      <c r="J126" s="22"/>
      <c r="K126" s="22"/>
      <c r="L126" s="22"/>
      <c r="M126" s="22"/>
      <c r="N126" s="22"/>
      <c r="O126" s="22"/>
      <c r="P126" s="22"/>
      <c r="Q126" s="24">
        <f>+I125-I126</f>
        <v>-4.828000000000001</v>
      </c>
      <c r="R126" s="21" t="s">
        <v>24</v>
      </c>
      <c r="S126" s="30">
        <f>SUM(H127:I127)/SUM(H126:I126)</f>
        <v>0.7021493273302246</v>
      </c>
      <c r="T126" s="55"/>
    </row>
    <row r="127" spans="1:20" s="28" customFormat="1" ht="13.5" thickBot="1">
      <c r="A127" s="25">
        <v>3</v>
      </c>
      <c r="B127" s="26">
        <v>7401</v>
      </c>
      <c r="C127" s="26" t="s">
        <v>22</v>
      </c>
      <c r="D127" s="27"/>
      <c r="E127" s="27"/>
      <c r="F127" s="27"/>
      <c r="G127" s="27"/>
      <c r="H127" s="28">
        <v>13.1</v>
      </c>
      <c r="I127" s="28">
        <v>13.1</v>
      </c>
      <c r="J127" s="29"/>
      <c r="K127" s="29"/>
      <c r="L127" s="29"/>
      <c r="M127" s="29"/>
      <c r="N127" s="29"/>
      <c r="O127" s="29"/>
      <c r="P127" s="29"/>
      <c r="T127" s="56">
        <f>SUM(H126:I126)-SUM(H127:I127)</f>
        <v>11.114</v>
      </c>
    </row>
    <row r="128" spans="1:20" ht="12.75">
      <c r="A128">
        <v>1</v>
      </c>
      <c r="B128">
        <v>7601</v>
      </c>
      <c r="C128" t="s">
        <v>17</v>
      </c>
      <c r="R128" s="32" t="s">
        <v>23</v>
      </c>
      <c r="S128" s="30" t="e">
        <f>SUM(H130:I130)/SUM(H128:I128)</f>
        <v>#DIV/0!</v>
      </c>
      <c r="T128" s="54"/>
    </row>
    <row r="129" spans="1:20" s="1" customFormat="1" ht="12.75">
      <c r="A129" s="1">
        <v>2</v>
      </c>
      <c r="B129" s="1">
        <v>7601</v>
      </c>
      <c r="C129" s="1" t="s">
        <v>18</v>
      </c>
      <c r="D129" s="5"/>
      <c r="E129" s="5"/>
      <c r="F129" s="5"/>
      <c r="G129" s="5"/>
      <c r="H129" s="5"/>
      <c r="I129" s="6"/>
      <c r="J129" s="5"/>
      <c r="K129" s="5"/>
      <c r="L129" s="5"/>
      <c r="M129" s="5"/>
      <c r="N129" s="5"/>
      <c r="O129" s="5"/>
      <c r="P129" s="5"/>
      <c r="Q129" s="9">
        <f>+I128-I129</f>
        <v>0</v>
      </c>
      <c r="R129" s="21" t="s">
        <v>24</v>
      </c>
      <c r="S129" s="30" t="e">
        <f>SUM(H130:I130)/SUM(H129:I129)</f>
        <v>#DIV/0!</v>
      </c>
      <c r="T129" s="55"/>
    </row>
    <row r="130" spans="1:20" ht="13.5" thickBot="1">
      <c r="A130" s="1">
        <v>3</v>
      </c>
      <c r="B130" s="1">
        <v>7601</v>
      </c>
      <c r="C130" s="1" t="s">
        <v>22</v>
      </c>
      <c r="D130" s="5"/>
      <c r="E130" s="5"/>
      <c r="F130" s="5"/>
      <c r="G130" s="5"/>
      <c r="H130"/>
      <c r="I130"/>
      <c r="R130" s="32"/>
      <c r="S130" s="32"/>
      <c r="T130" s="56">
        <f>SUM(H129:I129)-SUM(H130:I130)</f>
        <v>0</v>
      </c>
    </row>
    <row r="131" spans="1:20" s="17" customFormat="1" ht="12.75">
      <c r="A131" s="16">
        <v>1</v>
      </c>
      <c r="B131" s="17">
        <v>8101</v>
      </c>
      <c r="C131" s="17" t="s">
        <v>17</v>
      </c>
      <c r="D131" s="18">
        <v>55</v>
      </c>
      <c r="E131" s="18">
        <v>47.8</v>
      </c>
      <c r="F131" s="18">
        <v>35.9</v>
      </c>
      <c r="G131" s="18">
        <v>53.4</v>
      </c>
      <c r="H131" s="18">
        <v>118.8</v>
      </c>
      <c r="I131" s="19">
        <v>116.3</v>
      </c>
      <c r="J131" s="18">
        <v>99.5</v>
      </c>
      <c r="K131" s="18">
        <v>95</v>
      </c>
      <c r="L131" s="18">
        <v>95</v>
      </c>
      <c r="M131" s="18">
        <v>99.5</v>
      </c>
      <c r="N131" s="18">
        <v>95</v>
      </c>
      <c r="O131" s="18">
        <v>95</v>
      </c>
      <c r="P131" s="18"/>
      <c r="R131" s="17" t="s">
        <v>23</v>
      </c>
      <c r="S131" s="33">
        <f>SUM(H133:I133)/SUM(H131:I131)</f>
        <v>1</v>
      </c>
      <c r="T131" s="54"/>
    </row>
    <row r="132" spans="1:20" s="21" customFormat="1" ht="12.75">
      <c r="A132" s="20">
        <v>2</v>
      </c>
      <c r="B132" s="21">
        <v>8101</v>
      </c>
      <c r="C132" s="21" t="s">
        <v>18</v>
      </c>
      <c r="D132" s="22"/>
      <c r="E132" s="22"/>
      <c r="F132" s="22"/>
      <c r="G132" s="22"/>
      <c r="H132" s="22">
        <v>61.36</v>
      </c>
      <c r="I132" s="23">
        <v>155.854</v>
      </c>
      <c r="J132" s="22"/>
      <c r="K132" s="22"/>
      <c r="L132" s="22"/>
      <c r="M132" s="22"/>
      <c r="N132" s="22"/>
      <c r="O132" s="22"/>
      <c r="P132" s="22"/>
      <c r="Q132" s="24">
        <f>+I131-I132</f>
        <v>-39.554000000000016</v>
      </c>
      <c r="R132" s="21" t="s">
        <v>24</v>
      </c>
      <c r="S132" s="30">
        <f>SUM(H133:I133)/SUM(H132:I132)</f>
        <v>1.0823427587540397</v>
      </c>
      <c r="T132" s="55"/>
    </row>
    <row r="133" spans="1:20" s="28" customFormat="1" ht="13.5" thickBot="1">
      <c r="A133" s="25">
        <v>3</v>
      </c>
      <c r="B133" s="26">
        <v>8101</v>
      </c>
      <c r="C133" s="26" t="s">
        <v>22</v>
      </c>
      <c r="D133" s="27"/>
      <c r="E133" s="27"/>
      <c r="F133" s="27"/>
      <c r="G133" s="27"/>
      <c r="H133" s="28">
        <v>118.8</v>
      </c>
      <c r="I133" s="28">
        <v>116.3</v>
      </c>
      <c r="J133" s="29"/>
      <c r="K133" s="29"/>
      <c r="L133" s="29"/>
      <c r="M133" s="29"/>
      <c r="N133" s="29"/>
      <c r="O133" s="29"/>
      <c r="P133" s="29"/>
      <c r="T133" s="56">
        <f>SUM(H132:I132)-SUM(H133:I133)</f>
        <v>-17.885999999999996</v>
      </c>
    </row>
    <row r="134" spans="1:20" ht="12.75">
      <c r="A134">
        <v>1</v>
      </c>
      <c r="B134">
        <v>8102</v>
      </c>
      <c r="C134" t="s">
        <v>17</v>
      </c>
      <c r="D134" s="3">
        <v>15.8</v>
      </c>
      <c r="E134" s="3">
        <v>13.7</v>
      </c>
      <c r="F134" s="3">
        <v>10.3</v>
      </c>
      <c r="G134" s="3">
        <v>1.3</v>
      </c>
      <c r="H134" s="3">
        <v>26.8</v>
      </c>
      <c r="I134" s="4">
        <v>26.8</v>
      </c>
      <c r="J134" s="3">
        <v>28.1</v>
      </c>
      <c r="K134" s="3">
        <v>26.8</v>
      </c>
      <c r="L134" s="3">
        <v>26.8</v>
      </c>
      <c r="M134" s="3">
        <v>28.1</v>
      </c>
      <c r="N134" s="3">
        <v>26.8</v>
      </c>
      <c r="O134" s="3">
        <v>25.5</v>
      </c>
      <c r="R134" s="32" t="s">
        <v>23</v>
      </c>
      <c r="S134" s="30">
        <f>SUM(H136:I136)/SUM(H134:I134)</f>
        <v>1</v>
      </c>
      <c r="T134" s="54"/>
    </row>
    <row r="135" spans="1:20" s="1" customFormat="1" ht="12.75">
      <c r="A135" s="1">
        <v>2</v>
      </c>
      <c r="B135" s="1">
        <v>8102</v>
      </c>
      <c r="C135" s="1" t="s">
        <v>18</v>
      </c>
      <c r="D135" s="5"/>
      <c r="E135" s="5"/>
      <c r="F135" s="5"/>
      <c r="G135" s="5"/>
      <c r="H135" s="5">
        <f>3.64+1.72</f>
        <v>5.36</v>
      </c>
      <c r="I135" s="6">
        <v>5.32</v>
      </c>
      <c r="J135" s="5"/>
      <c r="K135" s="5"/>
      <c r="L135" s="5"/>
      <c r="M135" s="5"/>
      <c r="N135" s="5"/>
      <c r="O135" s="5"/>
      <c r="P135" s="5"/>
      <c r="Q135" s="9">
        <f>+I134-I135</f>
        <v>21.48</v>
      </c>
      <c r="R135" s="21" t="s">
        <v>24</v>
      </c>
      <c r="S135" s="30">
        <f>SUM(H136:I136)/SUM(H135:I135)</f>
        <v>5.0187265917602994</v>
      </c>
      <c r="T135" s="55"/>
    </row>
    <row r="136" spans="1:20" ht="13.5" thickBot="1">
      <c r="A136" s="1">
        <v>3</v>
      </c>
      <c r="B136" s="1">
        <v>8102</v>
      </c>
      <c r="C136" s="1" t="s">
        <v>22</v>
      </c>
      <c r="D136" s="5"/>
      <c r="E136" s="5"/>
      <c r="F136" s="5"/>
      <c r="G136" s="5"/>
      <c r="H136">
        <v>26.8</v>
      </c>
      <c r="I136">
        <v>26.8</v>
      </c>
      <c r="R136" s="32"/>
      <c r="S136" s="32"/>
      <c r="T136" s="56">
        <f>SUM(H135:I135)-SUM(H136:I136)</f>
        <v>-42.92</v>
      </c>
    </row>
    <row r="137" spans="1:20" s="17" customFormat="1" ht="12.75">
      <c r="A137" s="16">
        <v>1</v>
      </c>
      <c r="B137" s="17">
        <v>8202</v>
      </c>
      <c r="C137" s="17" t="s">
        <v>17</v>
      </c>
      <c r="D137" s="18">
        <v>47.5</v>
      </c>
      <c r="E137" s="18">
        <v>41.3</v>
      </c>
      <c r="F137" s="18">
        <v>31</v>
      </c>
      <c r="G137" s="18">
        <v>3.3</v>
      </c>
      <c r="H137" s="18">
        <v>68.5</v>
      </c>
      <c r="I137" s="19">
        <v>68.5</v>
      </c>
      <c r="J137" s="18">
        <v>71.8</v>
      </c>
      <c r="K137" s="18">
        <v>68.5</v>
      </c>
      <c r="L137" s="18">
        <v>68.5</v>
      </c>
      <c r="M137" s="18">
        <v>71.8</v>
      </c>
      <c r="N137" s="18">
        <v>68.5</v>
      </c>
      <c r="O137" s="18">
        <v>68.5</v>
      </c>
      <c r="P137" s="18"/>
      <c r="R137" s="17" t="s">
        <v>23</v>
      </c>
      <c r="S137" s="33">
        <f>SUM(H139:I139)/SUM(H137:I137)</f>
        <v>1</v>
      </c>
      <c r="T137" s="54"/>
    </row>
    <row r="138" spans="1:20" s="21" customFormat="1" ht="12.75">
      <c r="A138" s="20">
        <v>2</v>
      </c>
      <c r="B138" s="21">
        <v>8202</v>
      </c>
      <c r="C138" s="21" t="s">
        <v>18</v>
      </c>
      <c r="D138" s="22"/>
      <c r="E138" s="22"/>
      <c r="F138" s="22"/>
      <c r="G138" s="22"/>
      <c r="H138" s="22">
        <v>67.2</v>
      </c>
      <c r="I138" s="23">
        <v>54.22</v>
      </c>
      <c r="J138" s="22"/>
      <c r="K138" s="22"/>
      <c r="L138" s="22"/>
      <c r="M138" s="22"/>
      <c r="N138" s="22"/>
      <c r="O138" s="22"/>
      <c r="P138" s="22"/>
      <c r="Q138" s="24">
        <f>+I137-I138</f>
        <v>14.280000000000001</v>
      </c>
      <c r="R138" s="21" t="s">
        <v>24</v>
      </c>
      <c r="S138" s="30">
        <f>SUM(H139:I139)/SUM(H138:I138)</f>
        <v>1.128314939878109</v>
      </c>
      <c r="T138" s="55"/>
    </row>
    <row r="139" spans="1:20" s="28" customFormat="1" ht="13.5" thickBot="1">
      <c r="A139" s="25">
        <v>3</v>
      </c>
      <c r="B139" s="26">
        <v>8202</v>
      </c>
      <c r="C139" s="26" t="s">
        <v>22</v>
      </c>
      <c r="D139" s="27"/>
      <c r="E139" s="27"/>
      <c r="F139" s="27"/>
      <c r="G139" s="27"/>
      <c r="H139" s="28">
        <v>68.5</v>
      </c>
      <c r="I139" s="28">
        <v>68.5</v>
      </c>
      <c r="J139" s="29"/>
      <c r="K139" s="29"/>
      <c r="L139" s="29"/>
      <c r="M139" s="29"/>
      <c r="N139" s="29"/>
      <c r="O139" s="29"/>
      <c r="P139" s="29"/>
      <c r="T139" s="56">
        <f>SUM(H138:I138)-SUM(H139:I139)</f>
        <v>-15.579999999999998</v>
      </c>
    </row>
    <row r="140" spans="1:26" ht="12.75">
      <c r="A140">
        <v>1</v>
      </c>
      <c r="B140">
        <v>8203</v>
      </c>
      <c r="C140" t="s">
        <v>17</v>
      </c>
      <c r="D140" s="3">
        <v>31.8</v>
      </c>
      <c r="E140" s="3">
        <v>27.6</v>
      </c>
      <c r="F140" s="3">
        <v>20.7</v>
      </c>
      <c r="H140" s="3">
        <v>15.2</v>
      </c>
      <c r="I140" s="4">
        <v>21.3</v>
      </c>
      <c r="J140" s="3">
        <v>47.3</v>
      </c>
      <c r="K140" s="3">
        <v>40.4</v>
      </c>
      <c r="L140" s="3">
        <v>33.5</v>
      </c>
      <c r="M140" s="3">
        <v>36.9</v>
      </c>
      <c r="N140" s="3">
        <v>15.8</v>
      </c>
      <c r="O140" s="3">
        <v>14.9</v>
      </c>
      <c r="R140" s="32" t="s">
        <v>23</v>
      </c>
      <c r="S140" s="30">
        <f>SUM(H142:I142)/SUM(H140:I140)</f>
        <v>1</v>
      </c>
      <c r="T140" s="54"/>
      <c r="V140" t="s">
        <v>26</v>
      </c>
      <c r="W140" t="s">
        <v>27</v>
      </c>
      <c r="X140" s="7">
        <f>SUM(H140:I140,H74:I74)</f>
        <v>271.8</v>
      </c>
      <c r="Y140" t="s">
        <v>29</v>
      </c>
      <c r="Z140" s="7">
        <f>+X142/X140</f>
        <v>1</v>
      </c>
    </row>
    <row r="141" spans="1:26" s="1" customFormat="1" ht="12.75">
      <c r="A141" s="1">
        <v>2</v>
      </c>
      <c r="B141" s="1">
        <v>8203</v>
      </c>
      <c r="C141" s="1" t="s">
        <v>18</v>
      </c>
      <c r="D141" s="5"/>
      <c r="E141" s="5"/>
      <c r="F141" s="5"/>
      <c r="G141" s="5"/>
      <c r="H141" s="5">
        <v>33.318</v>
      </c>
      <c r="I141" s="6">
        <v>8.378</v>
      </c>
      <c r="J141" s="5"/>
      <c r="K141" s="5"/>
      <c r="L141" s="5"/>
      <c r="M141" s="5"/>
      <c r="N141" s="5"/>
      <c r="O141" s="5"/>
      <c r="P141" s="5"/>
      <c r="Q141" s="9">
        <f>+I140-I141</f>
        <v>12.922</v>
      </c>
      <c r="R141" s="21" t="s">
        <v>24</v>
      </c>
      <c r="S141" s="30">
        <f>SUM(H142:I142)/SUM(H141:I141)</f>
        <v>0.8753837298541827</v>
      </c>
      <c r="T141" s="55"/>
      <c r="V141"/>
      <c r="W141" s="1" t="s">
        <v>28</v>
      </c>
      <c r="X141" s="7">
        <f>SUM(H141:I141,H75:I75)</f>
        <v>166.78199999999998</v>
      </c>
      <c r="Y141" s="1" t="s">
        <v>30</v>
      </c>
      <c r="Z141" s="72">
        <f>+X142/X141</f>
        <v>1.6296722667913806</v>
      </c>
    </row>
    <row r="142" spans="1:24" ht="13.5" thickBot="1">
      <c r="A142" s="1">
        <v>3</v>
      </c>
      <c r="B142" s="1">
        <v>8203</v>
      </c>
      <c r="C142" s="1" t="s">
        <v>22</v>
      </c>
      <c r="D142" s="5"/>
      <c r="E142" s="5"/>
      <c r="F142" s="5"/>
      <c r="G142" s="5"/>
      <c r="H142">
        <v>15.2</v>
      </c>
      <c r="I142">
        <v>21.3</v>
      </c>
      <c r="R142" s="32"/>
      <c r="S142" s="32"/>
      <c r="T142" s="56">
        <f>SUM(H141:I141)-SUM(H142:I142)</f>
        <v>5.195999999999998</v>
      </c>
      <c r="W142" t="s">
        <v>21</v>
      </c>
      <c r="X142" s="7">
        <f>SUM(H142:I142,H76:I76)</f>
        <v>271.8</v>
      </c>
    </row>
    <row r="143" spans="1:20" s="17" customFormat="1" ht="12.75">
      <c r="A143" s="16">
        <v>1</v>
      </c>
      <c r="B143" s="17">
        <v>8204</v>
      </c>
      <c r="C143" s="17" t="s">
        <v>17</v>
      </c>
      <c r="D143" s="18">
        <v>49.1</v>
      </c>
      <c r="E143" s="18">
        <v>42.7</v>
      </c>
      <c r="F143" s="18">
        <v>32</v>
      </c>
      <c r="G143" s="18">
        <v>47</v>
      </c>
      <c r="H143" s="18">
        <v>44.8</v>
      </c>
      <c r="I143" s="19">
        <v>44.8</v>
      </c>
      <c r="J143" s="18">
        <v>47</v>
      </c>
      <c r="K143" s="18">
        <v>44.8</v>
      </c>
      <c r="L143" s="18">
        <v>44.8</v>
      </c>
      <c r="M143" s="18">
        <v>47</v>
      </c>
      <c r="N143" s="18">
        <v>44.8</v>
      </c>
      <c r="O143" s="18">
        <v>44.8</v>
      </c>
      <c r="P143" s="18"/>
      <c r="R143" s="17" t="s">
        <v>23</v>
      </c>
      <c r="S143" s="33">
        <f>SUM(H145:I145)/SUM(H143:I143)</f>
        <v>1</v>
      </c>
      <c r="T143" s="54"/>
    </row>
    <row r="144" spans="1:20" s="21" customFormat="1" ht="12.75">
      <c r="A144" s="20">
        <v>2</v>
      </c>
      <c r="B144" s="21">
        <v>8204</v>
      </c>
      <c r="C144" s="21" t="s">
        <v>18</v>
      </c>
      <c r="D144" s="22"/>
      <c r="E144" s="22"/>
      <c r="F144" s="22"/>
      <c r="G144" s="22"/>
      <c r="H144" s="22">
        <v>62.186</v>
      </c>
      <c r="I144" s="23">
        <v>67.126</v>
      </c>
      <c r="J144" s="22"/>
      <c r="K144" s="22"/>
      <c r="L144" s="22"/>
      <c r="M144" s="22"/>
      <c r="N144" s="22"/>
      <c r="O144" s="22"/>
      <c r="P144" s="22"/>
      <c r="Q144" s="24">
        <f>+I143-I144</f>
        <v>-22.326000000000008</v>
      </c>
      <c r="R144" s="21" t="s">
        <v>24</v>
      </c>
      <c r="S144" s="30">
        <f>SUM(H145:I145)/SUM(H144:I144)</f>
        <v>0.6928977975748576</v>
      </c>
      <c r="T144" s="55"/>
    </row>
    <row r="145" spans="1:20" s="28" customFormat="1" ht="13.5" thickBot="1">
      <c r="A145" s="25">
        <v>3</v>
      </c>
      <c r="B145" s="26">
        <v>8204</v>
      </c>
      <c r="C145" s="26" t="s">
        <v>22</v>
      </c>
      <c r="D145" s="27"/>
      <c r="E145" s="27"/>
      <c r="F145" s="27"/>
      <c r="G145" s="27"/>
      <c r="H145" s="28">
        <v>44.8</v>
      </c>
      <c r="I145" s="28">
        <v>44.8</v>
      </c>
      <c r="J145" s="29"/>
      <c r="K145" s="29"/>
      <c r="L145" s="29"/>
      <c r="M145" s="29"/>
      <c r="N145" s="29"/>
      <c r="O145" s="29"/>
      <c r="P145" s="29"/>
      <c r="T145" s="56">
        <f>SUM(H144:I144)-SUM(H145:I145)</f>
        <v>39.71200000000002</v>
      </c>
    </row>
    <row r="146" spans="1:20" ht="12.75">
      <c r="A146">
        <v>1</v>
      </c>
      <c r="B146">
        <v>8205</v>
      </c>
      <c r="C146" t="s">
        <v>17</v>
      </c>
      <c r="D146" s="3">
        <v>13.6</v>
      </c>
      <c r="E146" s="3">
        <v>12.1</v>
      </c>
      <c r="F146" s="3">
        <v>9.7</v>
      </c>
      <c r="G146" s="3">
        <v>1.3</v>
      </c>
      <c r="H146" s="3">
        <v>16.6</v>
      </c>
      <c r="I146" s="4">
        <v>17.9</v>
      </c>
      <c r="J146" s="3">
        <v>4.4</v>
      </c>
      <c r="K146" s="3">
        <v>4.2</v>
      </c>
      <c r="L146" s="3">
        <v>11.6</v>
      </c>
      <c r="M146" s="3">
        <v>16.1</v>
      </c>
      <c r="N146" s="3">
        <v>6.3</v>
      </c>
      <c r="O146" s="3">
        <v>6.6</v>
      </c>
      <c r="R146" s="32" t="s">
        <v>23</v>
      </c>
      <c r="S146" s="30">
        <f>SUM(H148:I148)/SUM(H146:I146)</f>
        <v>1.011594202898551</v>
      </c>
      <c r="T146" s="54"/>
    </row>
    <row r="147" spans="1:20" s="1" customFormat="1" ht="12.75">
      <c r="A147" s="1">
        <v>2</v>
      </c>
      <c r="B147" s="1">
        <v>8205</v>
      </c>
      <c r="C147" s="1" t="s">
        <v>18</v>
      </c>
      <c r="D147" s="5"/>
      <c r="E147" s="5"/>
      <c r="F147" s="5"/>
      <c r="G147" s="5"/>
      <c r="H147" s="5">
        <v>7.89</v>
      </c>
      <c r="I147" s="6">
        <v>10.12</v>
      </c>
      <c r="J147" s="5"/>
      <c r="K147" s="5"/>
      <c r="L147" s="5"/>
      <c r="M147" s="5"/>
      <c r="N147" s="5"/>
      <c r="O147" s="5"/>
      <c r="P147" s="5"/>
      <c r="Q147" s="9">
        <f>+I146-I147</f>
        <v>7.779999999999999</v>
      </c>
      <c r="R147" s="21" t="s">
        <v>24</v>
      </c>
      <c r="S147" s="30">
        <f>SUM(H148:I148)/SUM(H147:I147)</f>
        <v>1.9378123264852865</v>
      </c>
      <c r="T147" s="55"/>
    </row>
    <row r="148" spans="1:20" ht="13.5" thickBot="1">
      <c r="A148" s="1">
        <v>3</v>
      </c>
      <c r="B148" s="1">
        <v>8205</v>
      </c>
      <c r="C148" s="1" t="s">
        <v>22</v>
      </c>
      <c r="D148" s="5"/>
      <c r="E148" s="5"/>
      <c r="F148" s="5"/>
      <c r="G148" s="5"/>
      <c r="H148">
        <v>16.8</v>
      </c>
      <c r="I148">
        <v>18.1</v>
      </c>
      <c r="R148" s="32"/>
      <c r="S148" s="32"/>
      <c r="T148" s="56">
        <f>SUM(H147:I147)-SUM(H148:I148)</f>
        <v>-16.890000000000008</v>
      </c>
    </row>
    <row r="149" spans="1:20" s="17" customFormat="1" ht="12.75">
      <c r="A149" s="16">
        <v>1</v>
      </c>
      <c r="B149" s="17">
        <v>8210</v>
      </c>
      <c r="C149" s="17" t="s">
        <v>17</v>
      </c>
      <c r="D149" s="18"/>
      <c r="E149" s="18"/>
      <c r="F149" s="18"/>
      <c r="G149" s="18"/>
      <c r="H149" s="18"/>
      <c r="I149" s="19"/>
      <c r="J149" s="18"/>
      <c r="K149" s="18"/>
      <c r="L149" s="18"/>
      <c r="M149" s="18"/>
      <c r="N149" s="18"/>
      <c r="O149" s="18"/>
      <c r="P149" s="18"/>
      <c r="R149" s="17" t="s">
        <v>23</v>
      </c>
      <c r="S149" s="33" t="e">
        <f>SUM(H151:I151)/SUM(H149:I149)</f>
        <v>#DIV/0!</v>
      </c>
      <c r="T149" s="54"/>
    </row>
    <row r="150" spans="1:20" s="21" customFormat="1" ht="12.75">
      <c r="A150" s="20">
        <v>2</v>
      </c>
      <c r="B150" s="21">
        <v>8210</v>
      </c>
      <c r="C150" s="21" t="s">
        <v>18</v>
      </c>
      <c r="D150" s="22"/>
      <c r="E150" s="22"/>
      <c r="F150" s="22"/>
      <c r="G150" s="22"/>
      <c r="H150" s="22"/>
      <c r="I150" s="23"/>
      <c r="J150" s="22"/>
      <c r="K150" s="22"/>
      <c r="L150" s="22"/>
      <c r="M150" s="22"/>
      <c r="N150" s="22"/>
      <c r="O150" s="22"/>
      <c r="P150" s="22"/>
      <c r="Q150" s="24">
        <f>+I149-I150</f>
        <v>0</v>
      </c>
      <c r="R150" s="21" t="s">
        <v>24</v>
      </c>
      <c r="S150" s="30" t="e">
        <f>SUM(H151:I151)/SUM(H150:I150)</f>
        <v>#DIV/0!</v>
      </c>
      <c r="T150" s="55"/>
    </row>
    <row r="151" spans="1:20" s="28" customFormat="1" ht="13.5" thickBot="1">
      <c r="A151" s="25">
        <v>3</v>
      </c>
      <c r="B151" s="26">
        <v>8210</v>
      </c>
      <c r="C151" s="26" t="s">
        <v>22</v>
      </c>
      <c r="D151" s="27"/>
      <c r="E151" s="27"/>
      <c r="F151" s="27"/>
      <c r="G151" s="27"/>
      <c r="J151" s="29"/>
      <c r="K151" s="29"/>
      <c r="L151" s="29"/>
      <c r="M151" s="29"/>
      <c r="N151" s="29"/>
      <c r="O151" s="29"/>
      <c r="P151" s="29"/>
      <c r="T151" s="56">
        <f>SUM(H150:I150)-SUM(H151:I151)</f>
        <v>0</v>
      </c>
    </row>
    <row r="152" spans="1:20" ht="12.75">
      <c r="A152">
        <v>1</v>
      </c>
      <c r="B152">
        <v>8215</v>
      </c>
      <c r="C152" t="s">
        <v>17</v>
      </c>
      <c r="D152" s="3">
        <v>5.4</v>
      </c>
      <c r="E152" s="3">
        <v>4.7</v>
      </c>
      <c r="F152" s="3">
        <v>3.5</v>
      </c>
      <c r="G152" s="3">
        <v>6</v>
      </c>
      <c r="H152" s="3">
        <v>19.6</v>
      </c>
      <c r="I152" s="4">
        <v>5.2</v>
      </c>
      <c r="J152" s="3">
        <v>5.5</v>
      </c>
      <c r="K152" s="3">
        <v>5.2</v>
      </c>
      <c r="L152" s="3">
        <v>5.2</v>
      </c>
      <c r="M152" s="3">
        <v>5.5</v>
      </c>
      <c r="N152" s="3">
        <v>5.2</v>
      </c>
      <c r="O152" s="3">
        <v>5.2</v>
      </c>
      <c r="R152" s="32" t="s">
        <v>23</v>
      </c>
      <c r="S152" s="30">
        <f>SUM(H154:I154)/SUM(H152:I152)</f>
        <v>0.9677419354838709</v>
      </c>
      <c r="T152" s="54"/>
    </row>
    <row r="153" spans="1:20" s="1" customFormat="1" ht="12.75">
      <c r="A153" s="1">
        <v>2</v>
      </c>
      <c r="B153" s="1">
        <v>8215</v>
      </c>
      <c r="C153" s="1" t="s">
        <v>18</v>
      </c>
      <c r="D153" s="5"/>
      <c r="E153" s="5"/>
      <c r="F153" s="5"/>
      <c r="G153" s="5"/>
      <c r="H153" s="5"/>
      <c r="I153" s="6"/>
      <c r="J153" s="5"/>
      <c r="K153" s="5"/>
      <c r="L153" s="5"/>
      <c r="M153" s="5"/>
      <c r="N153" s="5"/>
      <c r="O153" s="5"/>
      <c r="P153" s="5"/>
      <c r="Q153" s="9">
        <f>+I152-I153</f>
        <v>5.2</v>
      </c>
      <c r="R153" s="21" t="s">
        <v>24</v>
      </c>
      <c r="S153" s="30" t="e">
        <f>SUM(H154:I154)/SUM(H153:I153)</f>
        <v>#DIV/0!</v>
      </c>
      <c r="T153" s="55"/>
    </row>
    <row r="154" spans="1:20" ht="13.5" thickBot="1">
      <c r="A154" s="1">
        <v>3</v>
      </c>
      <c r="B154" s="1">
        <v>8215</v>
      </c>
      <c r="C154" s="1" t="s">
        <v>22</v>
      </c>
      <c r="D154" s="5"/>
      <c r="E154" s="5"/>
      <c r="F154" s="5"/>
      <c r="G154" s="5"/>
      <c r="H154">
        <v>12</v>
      </c>
      <c r="I154">
        <v>12</v>
      </c>
      <c r="R154" s="32"/>
      <c r="S154" s="32"/>
      <c r="T154" s="56">
        <f>SUM(H153:I153)-SUM(H154:I154)</f>
        <v>-24</v>
      </c>
    </row>
    <row r="155" spans="1:20" s="17" customFormat="1" ht="12.75">
      <c r="A155" s="16">
        <v>1</v>
      </c>
      <c r="B155" s="17">
        <v>8998</v>
      </c>
      <c r="C155" s="17" t="s">
        <v>17</v>
      </c>
      <c r="D155" s="18">
        <v>39</v>
      </c>
      <c r="E155" s="18">
        <v>33.9</v>
      </c>
      <c r="F155" s="18">
        <v>25.4</v>
      </c>
      <c r="G155" s="18">
        <v>37.3</v>
      </c>
      <c r="H155" s="18">
        <v>35.6</v>
      </c>
      <c r="I155" s="19">
        <v>35.6</v>
      </c>
      <c r="J155" s="18">
        <v>37.3</v>
      </c>
      <c r="K155" s="18">
        <v>35.6</v>
      </c>
      <c r="L155" s="18">
        <v>35.6</v>
      </c>
      <c r="M155" s="18">
        <v>37.3</v>
      </c>
      <c r="N155" s="18">
        <v>35.6</v>
      </c>
      <c r="O155" s="18">
        <v>33.9</v>
      </c>
      <c r="P155" s="18"/>
      <c r="R155" s="17" t="s">
        <v>23</v>
      </c>
      <c r="S155" s="33">
        <f>SUM(H157:I157)/SUM(H155:I155)</f>
        <v>1</v>
      </c>
      <c r="T155" s="54"/>
    </row>
    <row r="156" spans="1:20" s="21" customFormat="1" ht="12.75">
      <c r="A156" s="20">
        <v>2</v>
      </c>
      <c r="B156" s="21">
        <v>8998</v>
      </c>
      <c r="C156" s="21" t="s">
        <v>18</v>
      </c>
      <c r="D156" s="22"/>
      <c r="E156" s="22"/>
      <c r="F156" s="22"/>
      <c r="G156" s="22"/>
      <c r="H156" s="22">
        <v>52.2</v>
      </c>
      <c r="I156" s="23">
        <v>37.3</v>
      </c>
      <c r="J156" s="22"/>
      <c r="K156" s="22"/>
      <c r="L156" s="22"/>
      <c r="M156" s="22"/>
      <c r="N156" s="22"/>
      <c r="O156" s="22"/>
      <c r="P156" s="22"/>
      <c r="Q156" s="24">
        <f>+I155-I156</f>
        <v>-1.6999999999999957</v>
      </c>
      <c r="R156" s="21" t="s">
        <v>24</v>
      </c>
      <c r="S156" s="30">
        <f>SUM(H157:I157)/SUM(H156:I156)</f>
        <v>0.7955307262569833</v>
      </c>
      <c r="T156" s="55"/>
    </row>
    <row r="157" spans="1:20" s="28" customFormat="1" ht="13.5" thickBot="1">
      <c r="A157" s="25">
        <v>3</v>
      </c>
      <c r="B157" s="26">
        <v>8998</v>
      </c>
      <c r="C157" s="26" t="s">
        <v>22</v>
      </c>
      <c r="D157" s="27"/>
      <c r="E157" s="27"/>
      <c r="F157" s="27"/>
      <c r="G157" s="27"/>
      <c r="H157" s="28">
        <v>35.6</v>
      </c>
      <c r="I157" s="28">
        <v>35.6</v>
      </c>
      <c r="J157" s="29"/>
      <c r="K157" s="29"/>
      <c r="L157" s="29"/>
      <c r="M157" s="29"/>
      <c r="N157" s="29"/>
      <c r="O157" s="29"/>
      <c r="P157" s="29"/>
      <c r="T157" s="56">
        <f>SUM(H156:I156)-SUM(H157:I157)</f>
        <v>18.299999999999997</v>
      </c>
    </row>
    <row r="158" spans="1:20" ht="12.75">
      <c r="A158">
        <v>1</v>
      </c>
      <c r="B158" t="s">
        <v>2</v>
      </c>
      <c r="C158" t="s">
        <v>17</v>
      </c>
      <c r="G158" s="3">
        <v>-1.6</v>
      </c>
      <c r="H158" s="3">
        <v>-33.7</v>
      </c>
      <c r="I158" s="4">
        <v>-33.7</v>
      </c>
      <c r="R158" s="32" t="s">
        <v>23</v>
      </c>
      <c r="S158" s="30">
        <f>SUM(H160:I160)/SUM(H158:I158)</f>
        <v>1.0237388724035608</v>
      </c>
      <c r="T158" s="54"/>
    </row>
    <row r="159" spans="1:20" s="1" customFormat="1" ht="12.75">
      <c r="A159" s="1">
        <v>2</v>
      </c>
      <c r="B159" s="1" t="s">
        <v>2</v>
      </c>
      <c r="C159" s="1" t="s">
        <v>18</v>
      </c>
      <c r="D159" s="5"/>
      <c r="E159" s="5"/>
      <c r="F159" s="5"/>
      <c r="G159" s="5"/>
      <c r="H159" s="5"/>
      <c r="I159" s="6"/>
      <c r="J159" s="5"/>
      <c r="K159" s="5"/>
      <c r="L159" s="5"/>
      <c r="M159" s="5"/>
      <c r="N159" s="5"/>
      <c r="O159" s="5"/>
      <c r="P159" s="5"/>
      <c r="Q159" s="9">
        <f>+I158-I159</f>
        <v>-33.7</v>
      </c>
      <c r="R159" s="21" t="s">
        <v>24</v>
      </c>
      <c r="S159" s="30" t="e">
        <f>SUM(H160:I160)/SUM(H159:I159)</f>
        <v>#DIV/0!</v>
      </c>
      <c r="T159" s="55"/>
    </row>
    <row r="160" spans="1:20" ht="13.5" thickBot="1">
      <c r="A160" s="1">
        <v>3</v>
      </c>
      <c r="B160" s="1" t="s">
        <v>2</v>
      </c>
      <c r="C160" s="1" t="s">
        <v>22</v>
      </c>
      <c r="D160" s="5"/>
      <c r="E160" s="5"/>
      <c r="F160" s="5"/>
      <c r="G160" s="5"/>
      <c r="H160"/>
      <c r="I160">
        <v>-69</v>
      </c>
      <c r="R160" s="28"/>
      <c r="S160" s="28"/>
      <c r="T160" s="56">
        <f>SUM(H159:I159)-SUM(H160:I160)</f>
        <v>69</v>
      </c>
    </row>
    <row r="161" spans="1:20" ht="12.75">
      <c r="A161">
        <v>1</v>
      </c>
      <c r="B161" t="s">
        <v>3</v>
      </c>
      <c r="C161" t="s">
        <v>17</v>
      </c>
      <c r="R161" s="17" t="s">
        <v>23</v>
      </c>
      <c r="S161" s="30" t="e">
        <f>SUM(H163:I163)/SUM(H161:I161)</f>
        <v>#DIV/0!</v>
      </c>
      <c r="T161" s="54"/>
    </row>
    <row r="162" spans="1:20" s="1" customFormat="1" ht="12.75">
      <c r="A162" s="1">
        <v>2</v>
      </c>
      <c r="B162" s="1" t="s">
        <v>3</v>
      </c>
      <c r="C162" s="1" t="s">
        <v>18</v>
      </c>
      <c r="D162" s="5"/>
      <c r="E162" s="5"/>
      <c r="F162" s="5"/>
      <c r="G162" s="5"/>
      <c r="H162" s="5"/>
      <c r="I162" s="6"/>
      <c r="J162" s="5"/>
      <c r="K162" s="5"/>
      <c r="L162" s="5"/>
      <c r="M162" s="5"/>
      <c r="N162" s="5"/>
      <c r="O162" s="5"/>
      <c r="P162" s="5"/>
      <c r="Q162" s="9">
        <f>+I161-I162</f>
        <v>0</v>
      </c>
      <c r="R162" s="21" t="s">
        <v>24</v>
      </c>
      <c r="S162" s="30" t="e">
        <f>SUM(H163:I163)/SUM(H162:I162)</f>
        <v>#DIV/0!</v>
      </c>
      <c r="T162" s="55"/>
    </row>
    <row r="163" spans="1:20" ht="13.5" thickBot="1">
      <c r="A163" s="1">
        <v>3</v>
      </c>
      <c r="B163" s="1" t="s">
        <v>3</v>
      </c>
      <c r="C163" s="1" t="s">
        <v>22</v>
      </c>
      <c r="D163" s="5"/>
      <c r="E163" s="5"/>
      <c r="F163" s="5"/>
      <c r="G163" s="5"/>
      <c r="H163"/>
      <c r="I163"/>
      <c r="R163" s="28"/>
      <c r="S163" s="28"/>
      <c r="T163" s="56">
        <f>SUM(H162:I162)-SUM(H163:I163)</f>
        <v>0</v>
      </c>
    </row>
    <row r="164" spans="1:20" ht="12.75">
      <c r="A164">
        <v>1</v>
      </c>
      <c r="B164" t="s">
        <v>4</v>
      </c>
      <c r="C164" t="s">
        <v>17</v>
      </c>
      <c r="D164" s="3">
        <v>-132.1</v>
      </c>
      <c r="E164" s="3">
        <v>-114.8</v>
      </c>
      <c r="F164" s="3">
        <v>-86.1</v>
      </c>
      <c r="G164" s="3">
        <v>-126.3</v>
      </c>
      <c r="R164" s="17" t="s">
        <v>23</v>
      </c>
      <c r="S164" s="30" t="e">
        <f>SUM(H166:I166)/SUM(H164:I164)</f>
        <v>#DIV/0!</v>
      </c>
      <c r="T164" s="54"/>
    </row>
    <row r="165" spans="1:20" s="1" customFormat="1" ht="12.75">
      <c r="A165" s="1">
        <v>2</v>
      </c>
      <c r="B165" s="1" t="s">
        <v>4</v>
      </c>
      <c r="C165" s="1" t="s">
        <v>18</v>
      </c>
      <c r="D165" s="5"/>
      <c r="E165" s="5"/>
      <c r="F165" s="5"/>
      <c r="G165" s="5"/>
      <c r="H165" s="5"/>
      <c r="I165" s="6"/>
      <c r="J165" s="5"/>
      <c r="K165" s="5"/>
      <c r="L165" s="5"/>
      <c r="M165" s="5"/>
      <c r="N165" s="5"/>
      <c r="O165" s="5"/>
      <c r="P165" s="5"/>
      <c r="Q165" s="9">
        <f>+I164-I165</f>
        <v>0</v>
      </c>
      <c r="R165" s="21" t="s">
        <v>24</v>
      </c>
      <c r="S165" s="30" t="e">
        <f>SUM(H166:I166)/SUM(H165:I165)</f>
        <v>#DIV/0!</v>
      </c>
      <c r="T165" s="55"/>
    </row>
    <row r="166" spans="1:20" ht="13.5" thickBot="1">
      <c r="A166" s="1">
        <v>3</v>
      </c>
      <c r="B166" s="1" t="s">
        <v>4</v>
      </c>
      <c r="C166" s="1" t="s">
        <v>22</v>
      </c>
      <c r="D166" s="5"/>
      <c r="E166" s="5"/>
      <c r="F166" s="5"/>
      <c r="G166" s="5"/>
      <c r="H166"/>
      <c r="I166"/>
      <c r="R166" s="28"/>
      <c r="S166" s="28"/>
      <c r="T166" s="56">
        <f>SUM(H165:I165)-SUM(H166:I166)</f>
        <v>0</v>
      </c>
    </row>
    <row r="167" spans="18:20" ht="12.75">
      <c r="R167" s="17"/>
      <c r="S167" s="30"/>
      <c r="T167" s="54"/>
    </row>
    <row r="168" spans="18:20" ht="12.75">
      <c r="R168" s="21"/>
      <c r="S168" s="30"/>
      <c r="T168" s="55"/>
    </row>
    <row r="169" spans="3:23" ht="13.5" thickBot="1">
      <c r="C169" t="s">
        <v>17</v>
      </c>
      <c r="D169" s="3">
        <f>SUM(D173,D177,D182)</f>
        <v>88.5</v>
      </c>
      <c r="E169" s="3">
        <f>SUM(E173,E177,E182)</f>
        <v>77.1</v>
      </c>
      <c r="F169" s="3">
        <f>SUM(F173,F177,F182)</f>
        <v>57.900000000000006</v>
      </c>
      <c r="G169" s="3">
        <f>SUM(G173,G177,G182)</f>
        <v>84.69999999999999</v>
      </c>
      <c r="H169" s="3">
        <f>SUM(H173,H177,H182)</f>
        <v>1769.2</v>
      </c>
      <c r="I169" s="3">
        <f>SUM(I173,I177,I182)</f>
        <v>1593</v>
      </c>
      <c r="J169" s="3">
        <f>SUM(J173,J177,J182)</f>
        <v>166.1</v>
      </c>
      <c r="K169" s="3">
        <f>SUM(K173,K177,K182)</f>
        <v>186.8</v>
      </c>
      <c r="L169" s="3">
        <f>SUM(L173,L177,L182)</f>
        <v>190.8</v>
      </c>
      <c r="M169" s="3">
        <f>SUM(M173,M177,M182)</f>
        <v>236.5</v>
      </c>
      <c r="N169" s="3">
        <f>SUM(N173,N177,N182)</f>
        <v>217.29999999999998</v>
      </c>
      <c r="O169" s="3">
        <f>SUM(O173,O177,O182)</f>
        <v>220.29999999999998</v>
      </c>
      <c r="R169" s="28"/>
      <c r="S169" s="28"/>
      <c r="T169" s="56"/>
      <c r="U169" s="31">
        <f>SUM(H169:I169)</f>
        <v>3362.2</v>
      </c>
      <c r="V169" s="2">
        <f>+U171/U169</f>
        <v>0.9864374516685506</v>
      </c>
      <c r="W169" t="s">
        <v>29</v>
      </c>
    </row>
    <row r="170" spans="3:23" ht="12.75">
      <c r="C170" t="s">
        <v>19</v>
      </c>
      <c r="D170" s="3">
        <f>SUM(D174,D178,D183)</f>
        <v>325.50000000000006</v>
      </c>
      <c r="E170" s="3">
        <f>SUM(E174,E178,E183)</f>
        <v>318.6</v>
      </c>
      <c r="F170" s="3">
        <f>SUM(F174,F178,F183)</f>
        <v>180.79999999999998</v>
      </c>
      <c r="G170" s="3">
        <f>SUM(G174,G178,G183)</f>
        <v>300.5</v>
      </c>
      <c r="H170" s="3">
        <f>SUM(H174,H178,H183)</f>
        <v>1649.8029999999999</v>
      </c>
      <c r="I170" s="3">
        <f>SUM(I174,I178,I183)</f>
        <v>1276.261</v>
      </c>
      <c r="J170" s="3">
        <f>SUM(J174,J178,J183)</f>
        <v>673.2</v>
      </c>
      <c r="K170" s="3">
        <f>SUM(K174,K178,K183)</f>
        <v>574.3</v>
      </c>
      <c r="L170" s="3">
        <f>SUM(L174,L178,L183)</f>
        <v>446.4</v>
      </c>
      <c r="M170" s="3">
        <f>SUM(M174,M178,M183)</f>
        <v>445</v>
      </c>
      <c r="N170" s="3">
        <f>SUM(N174,N178,N183)</f>
        <v>417.2</v>
      </c>
      <c r="O170" s="3">
        <f>SUM(O174,O178,O183)</f>
        <v>400.59999999999997</v>
      </c>
      <c r="Q170" s="9">
        <f>+I169-I170</f>
        <v>316.73900000000003</v>
      </c>
      <c r="R170" s="7">
        <f>SUM(D169:G169,H170:I170)</f>
        <v>3234.264</v>
      </c>
      <c r="T170" s="54"/>
      <c r="U170" s="31">
        <f>SUM(H170:I170)</f>
        <v>2926.064</v>
      </c>
      <c r="V170" s="2">
        <f>+U171/U170</f>
        <v>1.1334680307744467</v>
      </c>
      <c r="W170" t="s">
        <v>30</v>
      </c>
    </row>
    <row r="171" spans="3:21" ht="12.75">
      <c r="C171" t="s">
        <v>22</v>
      </c>
      <c r="H171" s="3">
        <f>SUM(H175,H179,H184)</f>
        <v>1786.9</v>
      </c>
      <c r="I171" s="3">
        <f>SUM(I175,I179,I184)</f>
        <v>1529.7</v>
      </c>
      <c r="T171" s="55"/>
      <c r="U171" s="31">
        <f>SUM(H171:I171)</f>
        <v>3316.6000000000004</v>
      </c>
    </row>
    <row r="172" spans="9:20" ht="13.5" thickBot="1">
      <c r="I172" s="3"/>
      <c r="T172" s="56"/>
    </row>
    <row r="173" spans="4:20" ht="12.75">
      <c r="D173" s="3">
        <f>SUM(D57,D59,D61,D63,D65,D67,D69,D71,D73,D75,D77,D79,D81,D83,D85,D87,D89,D91,D93,D95)</f>
        <v>72.8</v>
      </c>
      <c r="E173" s="3">
        <f>SUM(E57,E59,E61,E63,E65,E67,E69,E71,E73,E75,E77,E79,E81,E83,E85,E87,E89,E91,E93,E95)</f>
        <v>63.4</v>
      </c>
      <c r="F173" s="3">
        <f>SUM(F57,F59,F61,F63,F65,F67,F69,F71,F73,F75,F77,F79,F81,F83,F85,F87,F89,F91,F93,F95)</f>
        <v>47.6</v>
      </c>
      <c r="G173" s="3">
        <f>SUM(G57,G59,G61,G63,G65,G67,G69,G71,G73,G75,G77,G79,G81,G83,G85,G87,G89,G91,G93,G95)</f>
        <v>69.6</v>
      </c>
      <c r="H173" s="3">
        <f>SUM(H2,H5,H8,H11,H14,H17,H20,H23,H26,H29,H32,H35,H38,H41,H44,H47,H50,H53,H56,H59,H62,H65,H68,H71,H74,H77,H80,H83)</f>
        <v>1342</v>
      </c>
      <c r="I173" s="3">
        <f>SUM(I2,I5,I8,I11,I14,I17,I20,I23,I26,I29,I32,I35,I38,I41,I44,I47,I50,I53,I56,I59,I62,I65,I68,I71,I74,I77,I80,I83)</f>
        <v>1192.5</v>
      </c>
      <c r="J173" s="3">
        <f>SUM(J57,J59,J61,J63,J65,J67,J69,J71,J73,J75,J77,J79,J81,J83,J85,J87,J89,J91,J93,J95)</f>
        <v>150.5</v>
      </c>
      <c r="K173" s="3">
        <f>SUM(K57,K59,K61,K63,K65,K67,K69,K71,K73,K75,K77,K79,K81,K83,K85,K87,K89,K91,K93,K95)</f>
        <v>170.4</v>
      </c>
      <c r="L173" s="3">
        <f>SUM(L57,L59,L61,L63,L65,L67,L69,L71,L73,L75,L77,L79,L81,L83,L85,L87,L89,L91,L93,L95)</f>
        <v>160.3</v>
      </c>
      <c r="M173" s="3">
        <f>SUM(M57,M59,M61,M63,M65,M67,M69,M71,M73,M75,M77,M79,M81,M83,M85,M87,M89,M91,M93,M95)</f>
        <v>189.5</v>
      </c>
      <c r="N173" s="3">
        <f>SUM(N57,N59,N61,N63,N65,N67,N69,N71,N73,N75,N77,N79,N81,N83,N85,N87,N89,N91,N93,N95)</f>
        <v>172.39999999999998</v>
      </c>
      <c r="O173" s="3">
        <f>SUM(O57,O59,O61,O63,O65,O67,O69,O71,O73,O75,O77,O79,O81,O83,O85,O87,O89,O91,O93,O95)</f>
        <v>175.39999999999998</v>
      </c>
      <c r="T173" s="54"/>
    </row>
    <row r="174" spans="4:20" ht="12.75">
      <c r="D174" s="5">
        <f>SUM(D58,D60,D62,D64,D66,D68,D70,D72,D74,D76,D78,D80,D82,D84,D86,D88,D90,D92,D94,D96)</f>
        <v>322.40000000000003</v>
      </c>
      <c r="E174" s="5">
        <f>SUM(E58,E60,E62,E64,E66,E68,E70,E72,E74,E76,E78,E80,E82,E84,E86,E88,E90,E92,E94,E96)</f>
        <v>315.90000000000003</v>
      </c>
      <c r="F174" s="5">
        <f>SUM(F58,F60,F62,F64,F66,F68,F70,F72,F74,F76,F78,F80,F82,F84,F86,F88,F90,F92,F94,F96)</f>
        <v>177.99999999999997</v>
      </c>
      <c r="G174" s="5">
        <f>SUM(G58,G60,G62,G64,G66,G68,G70,G72,G74,G76,G78,G80,G82,G84,G86,G88,G90,G92,G94,G96)</f>
        <v>295.7</v>
      </c>
      <c r="H174" s="3">
        <f>SUM(H3,H6,H9,H12,H15,H18,H21,H24,H27,H30,H33,H36,H39,H42,H45,H48,H51,H54,H57,H60,H63,H66,H69,H72,H75,H78,H81,H84)</f>
        <v>1268.365</v>
      </c>
      <c r="I174" s="3">
        <f>SUM(I3,I6,I9,I12,I15,I18,I21,I24,I27,I30,I33,I36,I39,I42,I45,I48,I51,I54,I57,I60,I63,I66,I69,I72,I75,I78,I81,I84)</f>
        <v>836.196</v>
      </c>
      <c r="J174" s="5">
        <f>SUM(J58,J60,J62,J64,J66,J68,J70,J72,J74,J76,J78,J80,J82,J84,J86,J88,J90,J92,J94,J96)</f>
        <v>670.2</v>
      </c>
      <c r="K174" s="5">
        <f>SUM(K58,K60,K62,K64,K66,K68,K70,K72,K74,K76,K78,K80,K82,K84,K86,K88,K90,K92,K94,K96)</f>
        <v>568.5</v>
      </c>
      <c r="L174" s="5">
        <f>SUM(L58,L60,L62,L64,L66,L68,L70,L72,L74,L76,L78,L80,L82,L84,L86,L88,L90,L92,L94,L96)</f>
        <v>439.5</v>
      </c>
      <c r="M174" s="5">
        <f>SUM(M58,M60,M62,M64,M66,M68,M70,M72,M74,M76,M78,M80,M82,M84,M86,M88,M90,M92,M94,M96)</f>
        <v>398.1</v>
      </c>
      <c r="N174" s="5">
        <f>SUM(N58,N60,N62,N64,N66,N68,N70,N72,N74,N76,N78,N80,N82,N84,N86,N88,N90,N92,N94,N96)</f>
        <v>366.2</v>
      </c>
      <c r="O174" s="5">
        <f>SUM(O58,O60,O62,O64,O66,O68,O70,O72,O74,O76,O78,O80,O82,O84,O86,O88,O90,O92,O94,O96)</f>
        <v>339.59999999999997</v>
      </c>
      <c r="T174" s="55"/>
    </row>
    <row r="175" spans="8:20" ht="13.5" thickBot="1">
      <c r="H175" s="3">
        <f>SUM(H4,H7,H10,H13,H16,H19,H22,H25,H28,H31,H34,H37,H40,H43,H46,H49,H52,H55,H58,H61,H64,H67,H70,H73,H76,H79,H82,H85)</f>
        <v>1327.9</v>
      </c>
      <c r="I175" s="3">
        <f>SUM(I4,I7,I10,I13,I16,I19,I22,I25,I28,I31,I34,I37,I40,I43,I46,I49,I52,I55,I58,I61,I64,I67,I70,I73,I76,I79,I82,I85)</f>
        <v>1155.2</v>
      </c>
      <c r="T175" s="56"/>
    </row>
    <row r="176" spans="9:20" ht="12.75">
      <c r="I176" s="3"/>
      <c r="T176" s="54"/>
    </row>
    <row r="177" spans="4:20" ht="12.75">
      <c r="D177" s="3">
        <f>SUM(D97,D99,D101,D103,D105,D107,D109,D111,D113,D115,D117,D119,D121,D123,D125,D127,D129)</f>
        <v>15.700000000000001</v>
      </c>
      <c r="E177" s="3">
        <f>SUM(E97,E99,E101,E103,E105,E107,E109,E111,E113,E115,E117,E119,E121,E123,E125,E127,E129)</f>
        <v>13.7</v>
      </c>
      <c r="F177" s="3">
        <f>SUM(F97,F99,F101,F103,F105,F107,F109,F111,F113,F115,F117,F119,F121,F123,F125,F127,F129)</f>
        <v>10.3</v>
      </c>
      <c r="G177" s="3">
        <f>SUM(G97,G99,G101,G103,G105,G107,G109,G111,G113,G115,G117,G119,G121,G123,G125,G127,G129)</f>
        <v>15.1</v>
      </c>
      <c r="H177" s="3">
        <f>SUM(H86,H89,H92,H95,H98,H101,H104,H107,H110,H113,H116,H119,H122,H125,H128,H131,H134,H137,H140,H143,H146,H149,H152,H155,H158)</f>
        <v>427.20000000000005</v>
      </c>
      <c r="I177" s="3">
        <f>SUM(I86,I89,I92,I95,I98,I101,I104,I107,I110,I113,I116,I119,I122,I125,I128,I131,I134,I137,I140,I143,I146,I149,I152,I155,I158)</f>
        <v>400.5</v>
      </c>
      <c r="J177" s="3">
        <f>SUM(J97,J99,J101,J103,J105,J107,J109,J111,J113,J115,J117,J119,J121,J123,J125,J127,J129)</f>
        <v>15.6</v>
      </c>
      <c r="K177" s="3">
        <f>SUM(K97,K99,K101,K103,K105,K107,K109,K111,K113,K115,K117,K119,K121,K123,K125,K127,K129)</f>
        <v>16.4</v>
      </c>
      <c r="L177" s="3">
        <f>SUM(L97,L99,L101,L103,L105,L107,L109,L111,L113,L115,L117,L119,L121,L123,L125,L127,L129)</f>
        <v>30.5</v>
      </c>
      <c r="M177" s="3">
        <f>SUM(M97,M99,M101,M103,M105,M107,M109,M111,M113,M115,M117,M119,M121,M123,M125,M127,M129)</f>
        <v>47</v>
      </c>
      <c r="N177" s="3">
        <f>SUM(N97,N99,N101,N103,N105,N107,N109,N111,N113,N115,N117,N119,N121,N123,N125,N127,N129)</f>
        <v>44.900000000000006</v>
      </c>
      <c r="O177" s="3">
        <f>SUM(O97,O99,O101,O103,O105,O107,O109,O111,O113,O115,O117,O119,O121,O123,O125,O127,O129)</f>
        <v>44.900000000000006</v>
      </c>
      <c r="T177" s="55"/>
    </row>
    <row r="178" spans="4:20" ht="13.5" thickBot="1">
      <c r="D178" s="5">
        <f>SUM(D98,D100,D102,D104,D106,D108,D110,D112,D114,D116,D118,D120,D122,D124,D126,D128,D130)</f>
        <v>3.1</v>
      </c>
      <c r="E178" s="5">
        <f>SUM(E98,E100,E102,E104,E106,E108,E110,E112,E114,E116,E118,E120,E122,E124,E126,E128,E130)</f>
        <v>2.6999999999999997</v>
      </c>
      <c r="F178" s="5">
        <f>SUM(F98,F100,F102,F104,F106,F108,F110,F112,F114,F116,F118,F120,F122,F124,F126,F128,F130)</f>
        <v>2.8</v>
      </c>
      <c r="G178" s="5">
        <f>SUM(G98,G100,G102,G104,G106,G108,G110,G112,G114,G116,G118,G120,G122,G124,G126,G128,G130)</f>
        <v>4.8</v>
      </c>
      <c r="H178" s="3">
        <f>SUM(H87,H90,H93,H96,H99,H102,H105,H108,H111,H114,H117,H120,H123,H126,H129,H132,H135,H138,H141,H144,H147,H150,H153,H156,H159)</f>
        <v>381.43799999999993</v>
      </c>
      <c r="I178" s="3">
        <f>SUM(I87,I90,I93,I96,I99,I102,I105,I108,I111,I114,I117,I120,I123,I126,I129,I132,I135,I138,I141,I144,I147,I150,I153,I156,I159)</f>
        <v>440.065</v>
      </c>
      <c r="J178" s="5">
        <f>SUM(J98,J100,J102,J104,J106,J108,J110,J112,J114,J116,J118,J120,J122,J124,J126,J128,J130)</f>
        <v>3</v>
      </c>
      <c r="K178" s="5">
        <f>SUM(K98,K100,K102,K104,K106,K108,K110,K112,K114,K116,K118,K120,K122,K124,K126,K128,K130)</f>
        <v>5.8</v>
      </c>
      <c r="L178" s="5">
        <f>SUM(L98,L100,L102,L104,L106,L108,L110,L112,L114,L116,L118,L120,L122,L124,L126,L128,L130)</f>
        <v>6.9</v>
      </c>
      <c r="M178" s="5">
        <f>SUM(M98,M100,M102,M104,M106,M108,M110,M112,M114,M116,M118,M120,M122,M124,M126,M128,M130)</f>
        <v>46.9</v>
      </c>
      <c r="N178" s="5">
        <f>SUM(N98,N100,N102,N104,N106,N108,N110,N112,N114,N116,N118,N120,N122,N124,N126,N128,N130)</f>
        <v>51</v>
      </c>
      <c r="O178" s="5">
        <f>SUM(O98,O100,O102,O104,O106,O108,O110,O112,O114,O116,O118,O120,O122,O124,O126,O128,O130)</f>
        <v>61</v>
      </c>
      <c r="T178" s="56"/>
    </row>
    <row r="179" spans="8:20" ht="12.75">
      <c r="H179" s="3">
        <f>SUM(H88,H91,H94,H97,H100,H103,H106,H109,H112,H115,H118,H121,H124,H127,H130,H133,H136,H139,H142,H145,H148,H151,H154,H157,H160)</f>
        <v>459</v>
      </c>
      <c r="I179" s="3">
        <f>SUM(I88,I91,I94,I97,I100,I103,I106,I109,I112,I115,I118,I121,I124,I127,I130,I133,I136,I139,I142,I145,I148,I151,I154,I157,I160)</f>
        <v>374.50000000000006</v>
      </c>
      <c r="Q179">
        <f>SUM(Q57:Q162)</f>
        <v>246.97700000000003</v>
      </c>
      <c r="T179" s="54"/>
    </row>
    <row r="180" spans="9:20" ht="12.75">
      <c r="I180" s="3"/>
      <c r="T180" s="55"/>
    </row>
    <row r="181" spans="9:20" ht="13.5" thickBot="1">
      <c r="I181" s="3"/>
      <c r="T181" s="56"/>
    </row>
    <row r="182" ht="12.75">
      <c r="I182" s="3"/>
    </row>
    <row r="183" spans="4:15" ht="12.75"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</row>
    <row r="185" spans="8:9" ht="12.75">
      <c r="H185" s="15"/>
      <c r="I185" s="15"/>
    </row>
    <row r="186" spans="8:9" ht="12.75">
      <c r="H186" s="15"/>
      <c r="I186" s="15"/>
    </row>
    <row r="187" spans="8:9" ht="12.75">
      <c r="H187" s="15"/>
      <c r="I187" s="15"/>
    </row>
    <row r="188" spans="8:9" ht="12.75">
      <c r="H188" s="15"/>
      <c r="I188" s="15"/>
    </row>
    <row r="189" spans="8:9" ht="12.75">
      <c r="H189" s="15"/>
      <c r="I189" s="15"/>
    </row>
    <row r="190" spans="8:9" ht="12.75">
      <c r="H190" s="15"/>
      <c r="I190" s="15"/>
    </row>
    <row r="191" spans="8:9" ht="12.75">
      <c r="H191" s="15"/>
      <c r="I191" s="15"/>
    </row>
    <row r="192" spans="8:9" ht="12.75">
      <c r="H192" s="15"/>
      <c r="I192" s="15"/>
    </row>
    <row r="193" spans="8:9" ht="12.75">
      <c r="H193" s="15"/>
      <c r="I193" s="15"/>
    </row>
    <row r="194" spans="8:9" ht="12.75">
      <c r="H194" s="15"/>
      <c r="I194" s="15"/>
    </row>
    <row r="195" spans="8:9" ht="12.75">
      <c r="H195" s="15"/>
      <c r="I195" s="15"/>
    </row>
    <row r="196" spans="8:9" ht="12.75">
      <c r="H196" s="15"/>
      <c r="I196" s="15"/>
    </row>
    <row r="197" spans="8:9" ht="12.75">
      <c r="H197" s="15"/>
      <c r="I197" s="15"/>
    </row>
    <row r="198" spans="8:9" ht="12.75">
      <c r="H198" s="15"/>
      <c r="I198" s="15"/>
    </row>
  </sheetData>
  <printOptions gridLines="1"/>
  <pageMargins left="0.75" right="0.75" top="0.28" bottom="0.29" header="0.17" footer="0.17"/>
  <pageSetup fitToHeight="2" fitToWidth="1" horizontalDpi="600" verticalDpi="600" orientation="portrait" scale="64" r:id="rId1"/>
  <headerFooter alignWithMargins="0">
    <oddFooter>&amp;L&amp;F  &amp;D 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rstrykowsky</cp:lastModifiedBy>
  <cp:lastPrinted>2008-04-07T18:36:05Z</cp:lastPrinted>
  <dcterms:created xsi:type="dcterms:W3CDTF">2008-04-07T11:54:05Z</dcterms:created>
  <dcterms:modified xsi:type="dcterms:W3CDTF">2008-04-07T18:36:11Z</dcterms:modified>
  <cp:category/>
  <cp:version/>
  <cp:contentType/>
  <cp:contentStatus/>
</cp:coreProperties>
</file>