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'P3'!$D$70:$P$93,'P3'!$D$2:$P$68</definedName>
    <definedName name="_xlnm.Print_Titles" localSheetId="0">'P3'!$1:$2</definedName>
  </definedNames>
  <calcPr fullCalcOnLoad="1"/>
</workbook>
</file>

<file path=xl/sharedStrings.xml><?xml version="1.0" encoding="utf-8"?>
<sst xmlns="http://schemas.openxmlformats.org/spreadsheetml/2006/main" count="257" uniqueCount="112">
  <si>
    <t xml:space="preserve">Job: 1204 - VV Sys Procurements (nonVVSA)-DUDEK </t>
  </si>
  <si>
    <t xml:space="preserve">Job: 1250 - Vacuum Vessel Fabrication**CLOSED** 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</si>
  <si>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</si>
  <si>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</si>
  <si>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</si>
  <si>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</si>
  <si>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</si>
  <si>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</si>
  <si>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</si>
  <si>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</si>
  <si>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1408 - MC Winding Supplies-CHRZANOWSKI     </t>
  </si>
  <si>
    <t xml:space="preserve">Job: 1411 - MCWF Fabr. S005242-HEITZENROEDER    </t>
  </si>
  <si>
    <t xml:space="preserve">Job: 1451 - Mod Coil Winding-CHRZANOWSKI        </t>
  </si>
  <si>
    <t>Job: 1459 - Mod Coil Fabr.Punch List-CHRZANOWSKI</t>
  </si>
  <si>
    <t>Job: 1421 - Mod Coil Interface Design-WILLIAMSON</t>
  </si>
  <si>
    <t xml:space="preserve">Job: 1431 - Mod. Coil Interface Hardware-DUDEK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</si>
  <si>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</si>
  <si>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</si>
  <si>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</si>
  <si>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</si>
  <si>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 xml:space="preserve">Job: 1803/1805- FPA Tooling/Constr-BROWN/DUDEK  </t>
  </si>
  <si>
    <t>Job: 1806 - FP Assembly specs</t>
  </si>
  <si>
    <t xml:space="preserve">Job: 1802 - FP Assy Oversight&amp;Support-VIOLA     </t>
  </si>
  <si>
    <t>Job:1810-Field Period Assy -Station 1 2 3  VIOLA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</si>
  <si>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</si>
  <si>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</si>
  <si>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</si>
  <si>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>Job: 1815 - Field Period Assy</t>
  </si>
  <si>
    <t xml:space="preserve">Job: 1901 - Stellarator Core Mngtt&amp;Integr-COLE  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</si>
  <si>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</si>
  <si>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</si>
  <si>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</si>
  <si>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</si>
  <si>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</si>
  <si>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</si>
  <si>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</si>
  <si>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</si>
  <si>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</si>
  <si>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</si>
  <si>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</si>
  <si>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</si>
  <si>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</si>
  <si>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</si>
  <si>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</si>
  <si>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</si>
  <si>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</si>
  <si>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</si>
  <si>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</si>
  <si>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</si>
  <si>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</si>
  <si>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</si>
  <si>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</si>
  <si>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</si>
  <si>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</si>
  <si>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</si>
  <si>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</si>
  <si>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</si>
  <si>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</si>
  <si>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</si>
  <si>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</si>
  <si>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>Job: 8205 - Dimensional Control Coordin-REIERSEN</t>
  </si>
  <si>
    <t xml:space="preserve">Job: 8210 - FY07 Rebaseling tasks               </t>
  </si>
  <si>
    <t>Job: 8215 Plant Design</t>
  </si>
  <si>
    <t xml:space="preserve">Job: 8501 - Integrated Systems Testing-GENTILE  </t>
  </si>
  <si>
    <t xml:space="preserve">Job: 8998 - Allocations-STRYKOWSKY              </t>
  </si>
  <si>
    <t>TOTAL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</si>
  <si>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</si>
  <si>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</si>
  <si>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</si>
  <si>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</si>
  <si>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</si>
  <si>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</si>
  <si>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</si>
  <si>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</si>
  <si>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</si>
  <si>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Contingency =</t>
  </si>
  <si>
    <t>Gruber range =</t>
  </si>
  <si>
    <t>9%-17%</t>
  </si>
  <si>
    <t>EAC =</t>
  </si>
  <si>
    <t>Funding =</t>
  </si>
  <si>
    <t>Actual Cost (through April 30th)=</t>
  </si>
  <si>
    <t>ETC (from May1st 2007)=</t>
  </si>
  <si>
    <t>PPPL</t>
  </si>
  <si>
    <t>ORNL</t>
  </si>
  <si>
    <t>Plan=</t>
  </si>
  <si>
    <t>Funding=</t>
  </si>
  <si>
    <t>Plan with all contingency =</t>
  </si>
  <si>
    <t>Planned Finish =</t>
  </si>
  <si>
    <t>Schedule Contingency =</t>
  </si>
  <si>
    <t>CD-4=</t>
  </si>
  <si>
    <t>Changes from Wednesday</t>
  </si>
  <si>
    <t>Title III for PF and TF contract</t>
  </si>
  <si>
    <t>Winding Punch list insert repair</t>
  </si>
  <si>
    <t>1802 FPA add'l 2nd shift to keep schedule</t>
  </si>
  <si>
    <t>contingency increment</t>
  </si>
  <si>
    <t>Cost Increases</t>
  </si>
  <si>
    <t>Schedule changes</t>
  </si>
  <si>
    <t>1810 FPA station 2 &amp; 3 Bushings($200k) and add'l tasks</t>
  </si>
  <si>
    <t>conservative=</t>
  </si>
  <si>
    <t>months</t>
  </si>
  <si>
    <t xml:space="preserve">Job: 1429 - MC Interface R&amp;D-GETTELFINGER       </t>
  </si>
  <si>
    <t xml:space="preserve">Job: 8205 - Dimensional Control Coordin-ELLIS   </t>
  </si>
  <si>
    <t>pppl</t>
  </si>
  <si>
    <t>ornl</t>
  </si>
  <si>
    <t>MIE Funding =</t>
  </si>
  <si>
    <t>TOTAL PROGRAM FUNDING =</t>
  </si>
  <si>
    <t>Research Funding =</t>
  </si>
  <si>
    <t>Contingency-Project</t>
  </si>
  <si>
    <t>Actual Cost</t>
  </si>
  <si>
    <t>FY2012</t>
  </si>
  <si>
    <t>FY2013</t>
  </si>
  <si>
    <t>NCSX FLAT FUNDING SCENARIO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</si>
</sst>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m/d/yy;@"/>
    <numFmt numFmtId="173" formatCode="&quot;$&quot;#,##0.0_);[Red]\(&quot;$&quot;#,##0.0\)"/>
  </numFmts>
  <fonts count="1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i/>
      <sz val="14"/>
      <name val="Arial"/>
      <family val="2"/>
    </font>
    <font>
      <i/>
      <sz val="11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66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/>
    </xf>
    <xf numFmtId="170" fontId="0" fillId="0" borderId="0" xfId="15" applyNumberFormat="1" applyAlignment="1">
      <alignment/>
    </xf>
    <xf numFmtId="0" fontId="5" fillId="0" borderId="1" xfId="0" applyFont="1" applyBorder="1" applyAlignment="1">
      <alignment/>
    </xf>
    <xf numFmtId="0" fontId="15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166" fontId="12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6" fontId="0" fillId="0" borderId="0" xfId="19" applyNumberFormat="1" applyAlignment="1">
      <alignment/>
    </xf>
    <xf numFmtId="0" fontId="3" fillId="2" borderId="2" xfId="0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/>
    </xf>
    <xf numFmtId="166" fontId="3" fillId="2" borderId="3" xfId="0" applyNumberFormat="1" applyFont="1" applyFill="1" applyBorder="1" applyAlignment="1">
      <alignment/>
    </xf>
    <xf numFmtId="166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6" xfId="0" applyNumberFormat="1" applyFill="1" applyBorder="1" applyAlignment="1">
      <alignment/>
    </xf>
    <xf numFmtId="0" fontId="3" fillId="2" borderId="5" xfId="0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/>
    </xf>
    <xf numFmtId="167" fontId="17" fillId="2" borderId="0" xfId="19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6" fontId="3" fillId="2" borderId="6" xfId="0" applyNumberFormat="1" applyFont="1" applyFill="1" applyBorder="1" applyAlignment="1">
      <alignment/>
    </xf>
    <xf numFmtId="167" fontId="9" fillId="2" borderId="0" xfId="19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10" fillId="2" borderId="0" xfId="19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9" fontId="2" fillId="2" borderId="0" xfId="19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9" fontId="16" fillId="2" borderId="0" xfId="0" applyNumberFormat="1" applyFont="1" applyFill="1" applyBorder="1" applyAlignment="1" quotePrefix="1">
      <alignment/>
    </xf>
    <xf numFmtId="0" fontId="16" fillId="2" borderId="0" xfId="0" applyFont="1" applyFill="1" applyBorder="1" applyAlignment="1" quotePrefix="1">
      <alignment/>
    </xf>
    <xf numFmtId="166" fontId="1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8" fillId="2" borderId="5" xfId="0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166" fontId="9" fillId="2" borderId="3" xfId="0" applyNumberFormat="1" applyFont="1" applyFill="1" applyBorder="1" applyAlignment="1">
      <alignment/>
    </xf>
    <xf numFmtId="166" fontId="4" fillId="2" borderId="3" xfId="0" applyNumberFormat="1" applyFont="1" applyFill="1" applyBorder="1" applyAlignment="1">
      <alignment/>
    </xf>
    <xf numFmtId="166" fontId="4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 horizontal="right"/>
    </xf>
    <xf numFmtId="166" fontId="9" fillId="2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166" fontId="18" fillId="2" borderId="0" xfId="0" applyNumberFormat="1" applyFont="1" applyFill="1" applyBorder="1" applyAlignment="1">
      <alignment/>
    </xf>
    <xf numFmtId="0" fontId="4" fillId="2" borderId="7" xfId="0" applyFont="1" applyFill="1" applyBorder="1" applyAlignment="1">
      <alignment horizontal="right"/>
    </xf>
    <xf numFmtId="166" fontId="9" fillId="2" borderId="8" xfId="0" applyNumberFormat="1" applyFont="1" applyFill="1" applyBorder="1" applyAlignment="1">
      <alignment/>
    </xf>
    <xf numFmtId="166" fontId="4" fillId="2" borderId="8" xfId="0" applyNumberFormat="1" applyFont="1" applyFill="1" applyBorder="1" applyAlignment="1">
      <alignment/>
    </xf>
    <xf numFmtId="166" fontId="18" fillId="2" borderId="6" xfId="0" applyNumberFormat="1" applyFont="1" applyFill="1" applyBorder="1" applyAlignment="1">
      <alignment/>
    </xf>
    <xf numFmtId="166" fontId="4" fillId="2" borderId="9" xfId="0" applyNumberFormat="1" applyFont="1" applyFill="1" applyBorder="1" applyAlignment="1">
      <alignment/>
    </xf>
    <xf numFmtId="166" fontId="0" fillId="2" borderId="3" xfId="0" applyNumberFormat="1" applyFill="1" applyBorder="1" applyAlignment="1">
      <alignment/>
    </xf>
    <xf numFmtId="0" fontId="7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right"/>
    </xf>
    <xf numFmtId="166" fontId="8" fillId="3" borderId="0" xfId="0" applyNumberFormat="1" applyFont="1" applyFill="1" applyBorder="1" applyAlignment="1">
      <alignment/>
    </xf>
    <xf numFmtId="166" fontId="14" fillId="3" borderId="0" xfId="0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6" fontId="3" fillId="3" borderId="6" xfId="0" applyNumberFormat="1" applyFont="1" applyFill="1" applyBorder="1" applyAlignment="1">
      <alignment/>
    </xf>
    <xf numFmtId="0" fontId="2" fillId="3" borderId="5" xfId="0" applyFont="1" applyFill="1" applyBorder="1" applyAlignment="1">
      <alignment horizontal="right"/>
    </xf>
    <xf numFmtId="166" fontId="13" fillId="3" borderId="0" xfId="0" applyNumberFormat="1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166" fontId="0" fillId="3" borderId="6" xfId="0" applyNumberFormat="1" applyFill="1" applyBorder="1" applyAlignment="1">
      <alignment/>
    </xf>
    <xf numFmtId="0" fontId="7" fillId="3" borderId="5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/>
    </xf>
    <xf numFmtId="0" fontId="2" fillId="3" borderId="7" xfId="0" applyFont="1" applyFill="1" applyBorder="1" applyAlignment="1">
      <alignment horizontal="right"/>
    </xf>
    <xf numFmtId="166" fontId="9" fillId="3" borderId="8" xfId="0" applyNumberFormat="1" applyFont="1" applyFill="1" applyBorder="1" applyAlignment="1">
      <alignment/>
    </xf>
    <xf numFmtId="166" fontId="4" fillId="3" borderId="8" xfId="0" applyNumberFormat="1" applyFont="1" applyFill="1" applyBorder="1" applyAlignment="1">
      <alignment/>
    </xf>
    <xf numFmtId="166" fontId="2" fillId="3" borderId="8" xfId="0" applyNumberFormat="1" applyFont="1" applyFill="1" applyBorder="1" applyAlignment="1">
      <alignment/>
    </xf>
    <xf numFmtId="166" fontId="0" fillId="3" borderId="8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66" fontId="6" fillId="2" borderId="7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172" fontId="6" fillId="2" borderId="3" xfId="0" applyNumberFormat="1" applyFont="1" applyFill="1" applyBorder="1" applyAlignment="1" quotePrefix="1">
      <alignment/>
    </xf>
    <xf numFmtId="0" fontId="5" fillId="2" borderId="4" xfId="0" applyFont="1" applyFill="1" applyBorder="1" applyAlignment="1">
      <alignment/>
    </xf>
    <xf numFmtId="166" fontId="6" fillId="2" borderId="0" xfId="0" applyNumberFormat="1" applyFont="1" applyFill="1" applyBorder="1" applyAlignment="1">
      <alignment horizontal="right"/>
    </xf>
    <xf numFmtId="172" fontId="6" fillId="2" borderId="0" xfId="0" applyNumberFormat="1" applyFont="1" applyFill="1" applyBorder="1" applyAlignment="1" quotePrefix="1">
      <alignment/>
    </xf>
    <xf numFmtId="166" fontId="5" fillId="2" borderId="6" xfId="0" applyNumberFormat="1" applyFont="1" applyFill="1" applyBorder="1" applyAlignment="1">
      <alignment/>
    </xf>
    <xf numFmtId="0" fontId="6" fillId="2" borderId="8" xfId="0" applyFont="1" applyFill="1" applyBorder="1" applyAlignment="1">
      <alignment horizontal="right"/>
    </xf>
    <xf numFmtId="169" fontId="6" fillId="2" borderId="8" xfId="15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V208"/>
  <sheetViews>
    <sheetView tabSelected="1" workbookViewId="0" topLeftCell="D1">
      <pane ySplit="1095" topLeftCell="BM51" activePane="bottomLeft" state="split"/>
      <selection pane="topLeft" activeCell="O2" sqref="O2:P2"/>
      <selection pane="bottomLeft" activeCell="Q79" sqref="Q79"/>
    </sheetView>
  </sheetViews>
  <sheetFormatPr defaultColWidth="9.140625" defaultRowHeight="12.75"/>
  <cols>
    <col min="1" max="2" width="0" style="0" hidden="1" customWidth="1"/>
    <col min="3" max="3" width="7.00390625" style="0" hidden="1" customWidth="1"/>
    <col min="4" max="4" width="32.7109375" style="0" customWidth="1"/>
    <col min="5" max="5" width="14.140625" style="3" customWidth="1"/>
    <col min="6" max="6" width="10.28125" style="0" customWidth="1"/>
    <col min="7" max="7" width="9.7109375" style="0" customWidth="1"/>
    <col min="8" max="9" width="8.00390625" style="0" customWidth="1"/>
    <col min="10" max="13" width="9.421875" style="0" customWidth="1"/>
    <col min="14" max="14" width="12.00390625" style="0" bestFit="1" customWidth="1"/>
    <col min="15" max="15" width="9.00390625" style="0" bestFit="1" customWidth="1"/>
    <col min="16" max="16" width="9.00390625" style="0" customWidth="1"/>
    <col min="17" max="17" width="48.8515625" style="0" bestFit="1" customWidth="1"/>
  </cols>
  <sheetData>
    <row r="1" spans="4:14" ht="26.25">
      <c r="D1" s="6" t="s">
        <v>111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5:16" ht="15.75">
      <c r="E2" s="4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73</v>
      </c>
      <c r="N2" s="2" t="s">
        <v>74</v>
      </c>
      <c r="O2" s="2" t="s">
        <v>109</v>
      </c>
      <c r="P2" s="2" t="s">
        <v>110</v>
      </c>
    </row>
    <row r="3" spans="3:17" s="20" customFormat="1" ht="12.75">
      <c r="C3" s="20">
        <v>1204</v>
      </c>
      <c r="D3" s="20" t="s">
        <v>0</v>
      </c>
      <c r="E3" s="21">
        <f>SUM(F3:N3)</f>
        <v>411</v>
      </c>
      <c r="F3" s="21"/>
      <c r="G3" s="21"/>
      <c r="H3" s="21"/>
      <c r="I3" s="21"/>
      <c r="J3" s="21">
        <v>47</v>
      </c>
      <c r="K3" s="21">
        <v>162</v>
      </c>
      <c r="L3" s="21">
        <v>1</v>
      </c>
      <c r="M3" s="21">
        <v>84</v>
      </c>
      <c r="N3" s="21">
        <v>117</v>
      </c>
      <c r="O3" s="21"/>
      <c r="P3" s="21"/>
      <c r="Q3" t="s">
        <v>0</v>
      </c>
    </row>
    <row r="4" spans="3:17" s="20" customFormat="1" ht="12.75">
      <c r="C4" s="20">
        <v>1250</v>
      </c>
      <c r="D4" s="20" t="s">
        <v>1</v>
      </c>
      <c r="E4" s="21">
        <f aca="true" t="shared" si="0" ref="E4:E67">SUM(F4:N4)</f>
        <v>-252</v>
      </c>
      <c r="F4" s="21"/>
      <c r="G4" s="21"/>
      <c r="H4" s="21"/>
      <c r="I4" s="21"/>
      <c r="J4" s="21">
        <v>-252</v>
      </c>
      <c r="K4" s="21"/>
      <c r="L4" s="21"/>
      <c r="M4" s="21"/>
      <c r="N4" s="21"/>
      <c r="O4" s="21"/>
      <c r="P4" s="21"/>
      <c r="Q4" t="s">
        <v>1</v>
      </c>
    </row>
    <row r="5" spans="3:17" s="20" customFormat="1" ht="12.75">
      <c r="C5" s="20">
        <v>1302</v>
      </c>
      <c r="D5" s="20" t="s">
        <v>3</v>
      </c>
      <c r="E5" s="21">
        <f t="shared" si="0"/>
        <v>257</v>
      </c>
      <c r="F5" s="21"/>
      <c r="G5" s="21"/>
      <c r="H5" s="21"/>
      <c r="I5" s="21"/>
      <c r="J5" s="21">
        <v>44</v>
      </c>
      <c r="K5" s="21">
        <v>213</v>
      </c>
      <c r="L5" s="21"/>
      <c r="M5" s="21"/>
      <c r="N5" s="21"/>
      <c r="O5" s="21"/>
      <c r="P5" s="21"/>
      <c r="Q5" t="s">
        <v>3</v>
      </c>
    </row>
    <row r="6" spans="3:17" s="20" customFormat="1" ht="12.75">
      <c r="C6" s="20">
        <v>1352</v>
      </c>
      <c r="D6" s="20" t="s">
        <v>4</v>
      </c>
      <c r="E6" s="21">
        <f t="shared" si="0"/>
        <v>1630</v>
      </c>
      <c r="F6" s="21"/>
      <c r="G6" s="21"/>
      <c r="H6" s="21"/>
      <c r="I6" s="21"/>
      <c r="J6" s="21"/>
      <c r="K6" s="21">
        <v>968</v>
      </c>
      <c r="L6" s="21">
        <v>634</v>
      </c>
      <c r="M6" s="21">
        <v>28</v>
      </c>
      <c r="N6" s="21"/>
      <c r="O6" s="21"/>
      <c r="P6" s="21"/>
      <c r="Q6" t="s">
        <v>4</v>
      </c>
    </row>
    <row r="7" spans="3:17" s="20" customFormat="1" ht="12.75">
      <c r="C7" s="20">
        <v>1353</v>
      </c>
      <c r="D7" s="20" t="s">
        <v>5</v>
      </c>
      <c r="E7" s="21">
        <f t="shared" si="0"/>
        <v>337</v>
      </c>
      <c r="F7" s="21"/>
      <c r="G7" s="21"/>
      <c r="H7" s="21"/>
      <c r="I7" s="21"/>
      <c r="J7" s="21"/>
      <c r="K7" s="21"/>
      <c r="L7" s="21">
        <v>78</v>
      </c>
      <c r="M7" s="21">
        <v>259</v>
      </c>
      <c r="N7" s="21"/>
      <c r="O7" s="21"/>
      <c r="P7" s="21"/>
      <c r="Q7" t="s">
        <v>5</v>
      </c>
    </row>
    <row r="8" spans="3:17" s="20" customFormat="1" ht="12.75">
      <c r="C8" s="20">
        <v>1354</v>
      </c>
      <c r="D8" s="20" t="s">
        <v>6</v>
      </c>
      <c r="E8" s="21">
        <f t="shared" si="0"/>
        <v>162</v>
      </c>
      <c r="F8" s="21"/>
      <c r="G8" s="21"/>
      <c r="H8" s="21"/>
      <c r="I8" s="21"/>
      <c r="J8" s="21"/>
      <c r="K8" s="21"/>
      <c r="L8" s="21">
        <v>162</v>
      </c>
      <c r="M8" s="21"/>
      <c r="N8" s="21"/>
      <c r="O8" s="21"/>
      <c r="P8" s="21"/>
      <c r="Q8" t="s">
        <v>6</v>
      </c>
    </row>
    <row r="9" spans="3:17" s="20" customFormat="1" ht="12.75">
      <c r="C9" s="20">
        <v>1355</v>
      </c>
      <c r="D9" s="20" t="s">
        <v>7</v>
      </c>
      <c r="E9" s="21">
        <f t="shared" si="0"/>
        <v>73</v>
      </c>
      <c r="F9" s="21"/>
      <c r="G9" s="21"/>
      <c r="H9" s="21"/>
      <c r="I9" s="21"/>
      <c r="J9" s="21"/>
      <c r="K9" s="21">
        <v>32</v>
      </c>
      <c r="L9" s="21">
        <v>39</v>
      </c>
      <c r="M9" s="21">
        <v>2</v>
      </c>
      <c r="N9" s="21"/>
      <c r="O9" s="21"/>
      <c r="P9" s="21"/>
      <c r="Q9" t="s">
        <v>7</v>
      </c>
    </row>
    <row r="10" spans="3:17" s="20" customFormat="1" ht="12.75">
      <c r="C10" s="20">
        <v>1361</v>
      </c>
      <c r="D10" s="20" t="s">
        <v>2</v>
      </c>
      <c r="E10" s="21">
        <f t="shared" si="0"/>
        <v>1003</v>
      </c>
      <c r="F10" s="21"/>
      <c r="G10" s="21"/>
      <c r="H10" s="21"/>
      <c r="I10" s="21"/>
      <c r="J10" s="21">
        <v>228</v>
      </c>
      <c r="K10" s="21">
        <v>775</v>
      </c>
      <c r="L10" s="21"/>
      <c r="M10" s="21"/>
      <c r="N10" s="21"/>
      <c r="O10" s="21"/>
      <c r="P10" s="21"/>
      <c r="Q10" t="s">
        <v>2</v>
      </c>
    </row>
    <row r="11" spans="3:17" s="20" customFormat="1" ht="12.75">
      <c r="C11" s="20">
        <v>1404</v>
      </c>
      <c r="D11" s="20" t="s">
        <v>8</v>
      </c>
      <c r="E11" s="21">
        <f t="shared" si="0"/>
        <v>-36</v>
      </c>
      <c r="F11" s="21"/>
      <c r="G11" s="21"/>
      <c r="H11" s="21"/>
      <c r="I11" s="21"/>
      <c r="J11" s="21">
        <v>-36</v>
      </c>
      <c r="K11" s="21"/>
      <c r="L11" s="21"/>
      <c r="M11" s="21"/>
      <c r="N11" s="21"/>
      <c r="O11" s="21"/>
      <c r="P11" s="21"/>
      <c r="Q11" t="s">
        <v>8</v>
      </c>
    </row>
    <row r="12" spans="3:17" s="20" customFormat="1" ht="12.75">
      <c r="C12" s="20">
        <v>1408</v>
      </c>
      <c r="D12" s="20" t="s">
        <v>10</v>
      </c>
      <c r="E12" s="21">
        <f t="shared" si="0"/>
        <v>350</v>
      </c>
      <c r="F12" s="21"/>
      <c r="G12" s="21"/>
      <c r="H12" s="21"/>
      <c r="I12" s="21"/>
      <c r="J12" s="21">
        <v>178</v>
      </c>
      <c r="K12" s="21">
        <v>172</v>
      </c>
      <c r="L12" s="21"/>
      <c r="M12" s="21"/>
      <c r="N12" s="21"/>
      <c r="O12" s="21"/>
      <c r="P12" s="21"/>
      <c r="Q12" t="s">
        <v>10</v>
      </c>
    </row>
    <row r="13" spans="3:17" s="20" customFormat="1" ht="12.75">
      <c r="C13" s="20">
        <v>1411</v>
      </c>
      <c r="D13" s="20" t="s">
        <v>11</v>
      </c>
      <c r="E13" s="21">
        <f t="shared" si="0"/>
        <v>-80</v>
      </c>
      <c r="F13" s="21"/>
      <c r="G13" s="21"/>
      <c r="H13" s="21"/>
      <c r="I13" s="21"/>
      <c r="J13" s="21">
        <v>-80</v>
      </c>
      <c r="K13" s="21"/>
      <c r="L13" s="21"/>
      <c r="M13" s="21"/>
      <c r="N13" s="21"/>
      <c r="O13" s="21"/>
      <c r="P13" s="21"/>
      <c r="Q13" t="s">
        <v>11</v>
      </c>
    </row>
    <row r="14" spans="3:17" s="20" customFormat="1" ht="12.75">
      <c r="C14" s="20">
        <v>1416</v>
      </c>
      <c r="D14" s="20" t="s">
        <v>9</v>
      </c>
      <c r="E14" s="21">
        <f t="shared" si="0"/>
        <v>280</v>
      </c>
      <c r="F14" s="21"/>
      <c r="G14" s="21"/>
      <c r="H14" s="21"/>
      <c r="I14" s="21"/>
      <c r="J14" s="21">
        <v>70</v>
      </c>
      <c r="K14" s="21">
        <v>210</v>
      </c>
      <c r="L14" s="21"/>
      <c r="M14" s="21"/>
      <c r="N14" s="21"/>
      <c r="O14" s="21"/>
      <c r="P14" s="21"/>
      <c r="Q14" t="s">
        <v>9</v>
      </c>
    </row>
    <row r="15" spans="3:17" s="20" customFormat="1" ht="12.75">
      <c r="C15" s="20">
        <v>1421</v>
      </c>
      <c r="D15" s="20" t="s">
        <v>14</v>
      </c>
      <c r="E15" s="21">
        <f t="shared" si="0"/>
        <v>1208</v>
      </c>
      <c r="F15" s="21"/>
      <c r="G15" s="21"/>
      <c r="H15" s="21"/>
      <c r="I15" s="21"/>
      <c r="J15" s="21">
        <v>996</v>
      </c>
      <c r="K15" s="21">
        <v>212</v>
      </c>
      <c r="L15" s="21"/>
      <c r="M15" s="21"/>
      <c r="N15" s="21"/>
      <c r="O15" s="21"/>
      <c r="P15" s="21"/>
      <c r="Q15" t="s">
        <v>14</v>
      </c>
    </row>
    <row r="16" spans="4:17" s="20" customFormat="1" ht="12.75">
      <c r="D16" t="s">
        <v>100</v>
      </c>
      <c r="E16" s="21">
        <f t="shared" si="0"/>
        <v>118</v>
      </c>
      <c r="F16" s="21"/>
      <c r="G16" s="21"/>
      <c r="H16" s="21"/>
      <c r="I16" s="21"/>
      <c r="J16" s="21">
        <v>118</v>
      </c>
      <c r="K16" s="21"/>
      <c r="L16" s="21"/>
      <c r="M16" s="21"/>
      <c r="N16" s="21"/>
      <c r="O16" s="21"/>
      <c r="P16" s="21"/>
      <c r="Q16" t="s">
        <v>100</v>
      </c>
    </row>
    <row r="17" spans="3:17" s="20" customFormat="1" ht="12.75">
      <c r="C17" s="20">
        <v>1431</v>
      </c>
      <c r="D17" s="20" t="s">
        <v>15</v>
      </c>
      <c r="E17" s="21">
        <f t="shared" si="0"/>
        <v>1039</v>
      </c>
      <c r="F17" s="21"/>
      <c r="G17" s="21"/>
      <c r="H17" s="21"/>
      <c r="I17" s="21"/>
      <c r="J17" s="21">
        <v>362</v>
      </c>
      <c r="K17" s="21">
        <v>660</v>
      </c>
      <c r="L17" s="21"/>
      <c r="M17" s="21">
        <v>17</v>
      </c>
      <c r="N17" s="21"/>
      <c r="O17" s="21"/>
      <c r="P17" s="21"/>
      <c r="Q17" t="s">
        <v>15</v>
      </c>
    </row>
    <row r="18" spans="3:17" s="20" customFormat="1" ht="12.75">
      <c r="C18" s="20">
        <v>1451</v>
      </c>
      <c r="D18" s="20" t="s">
        <v>12</v>
      </c>
      <c r="E18" s="21">
        <f t="shared" si="0"/>
        <v>2862</v>
      </c>
      <c r="F18" s="21"/>
      <c r="G18" s="21"/>
      <c r="H18" s="21"/>
      <c r="I18" s="21"/>
      <c r="J18" s="21">
        <v>1141</v>
      </c>
      <c r="K18" s="21">
        <v>1721</v>
      </c>
      <c r="L18" s="21"/>
      <c r="M18" s="21"/>
      <c r="N18" s="21"/>
      <c r="O18" s="21"/>
      <c r="P18" s="21"/>
      <c r="Q18" t="s">
        <v>12</v>
      </c>
    </row>
    <row r="19" spans="3:17" s="20" customFormat="1" ht="12.75">
      <c r="C19" s="20">
        <v>1459</v>
      </c>
      <c r="D19" s="20" t="s">
        <v>13</v>
      </c>
      <c r="E19" s="21">
        <f t="shared" si="0"/>
        <v>501</v>
      </c>
      <c r="F19" s="21"/>
      <c r="G19" s="21"/>
      <c r="H19" s="21"/>
      <c r="I19" s="21"/>
      <c r="J19" s="21">
        <v>90</v>
      </c>
      <c r="K19" s="21">
        <v>411</v>
      </c>
      <c r="L19" s="21"/>
      <c r="M19" s="21"/>
      <c r="N19" s="21"/>
      <c r="O19" s="21"/>
      <c r="P19" s="21"/>
      <c r="Q19" t="s">
        <v>13</v>
      </c>
    </row>
    <row r="20" spans="3:17" s="20" customFormat="1" ht="12.75">
      <c r="C20" s="20">
        <v>1501</v>
      </c>
      <c r="D20" s="20" t="s">
        <v>24</v>
      </c>
      <c r="E20" s="21">
        <f t="shared" si="0"/>
        <v>186</v>
      </c>
      <c r="F20" s="21"/>
      <c r="G20" s="21"/>
      <c r="H20" s="21"/>
      <c r="I20" s="21"/>
      <c r="J20" s="21">
        <v>164</v>
      </c>
      <c r="K20" s="21">
        <v>22</v>
      </c>
      <c r="L20" s="21"/>
      <c r="M20" s="21"/>
      <c r="N20" s="21"/>
      <c r="O20" s="21"/>
      <c r="P20" s="21"/>
      <c r="Q20" t="s">
        <v>24</v>
      </c>
    </row>
    <row r="21" spans="3:17" s="20" customFormat="1" ht="12.75">
      <c r="C21" s="20">
        <v>1550</v>
      </c>
      <c r="D21" s="20" t="s">
        <v>25</v>
      </c>
      <c r="E21" s="21">
        <f t="shared" si="0"/>
        <v>1077</v>
      </c>
      <c r="F21" s="21"/>
      <c r="G21" s="21"/>
      <c r="H21" s="21"/>
      <c r="I21" s="21"/>
      <c r="J21" s="21"/>
      <c r="K21" s="21">
        <v>370</v>
      </c>
      <c r="L21" s="21">
        <v>707</v>
      </c>
      <c r="M21" s="21"/>
      <c r="N21" s="21"/>
      <c r="O21" s="21"/>
      <c r="P21" s="21"/>
      <c r="Q21" t="s">
        <v>25</v>
      </c>
    </row>
    <row r="22" spans="3:17" s="20" customFormat="1" ht="12.75">
      <c r="C22" s="20">
        <v>1601</v>
      </c>
      <c r="D22" s="20" t="s">
        <v>26</v>
      </c>
      <c r="E22" s="21">
        <f t="shared" si="0"/>
        <v>861</v>
      </c>
      <c r="F22" s="21"/>
      <c r="G22" s="21"/>
      <c r="H22" s="21"/>
      <c r="I22" s="21"/>
      <c r="J22" s="21">
        <v>6</v>
      </c>
      <c r="K22" s="21">
        <v>323</v>
      </c>
      <c r="L22" s="21">
        <v>372</v>
      </c>
      <c r="M22" s="21">
        <v>160</v>
      </c>
      <c r="N22" s="21"/>
      <c r="O22" s="21"/>
      <c r="P22" s="21"/>
      <c r="Q22" t="s">
        <v>26</v>
      </c>
    </row>
    <row r="23" spans="3:17" s="20" customFormat="1" ht="12.75">
      <c r="C23" s="20">
        <v>1701</v>
      </c>
      <c r="D23" s="20" t="s">
        <v>18</v>
      </c>
      <c r="E23" s="21">
        <f t="shared" si="0"/>
        <v>207</v>
      </c>
      <c r="F23" s="21"/>
      <c r="G23" s="21"/>
      <c r="H23" s="21"/>
      <c r="I23" s="21"/>
      <c r="J23" s="21"/>
      <c r="K23" s="21"/>
      <c r="L23" s="21">
        <v>207</v>
      </c>
      <c r="M23" s="21"/>
      <c r="N23" s="21"/>
      <c r="O23" s="21"/>
      <c r="P23" s="21"/>
      <c r="Q23" t="s">
        <v>18</v>
      </c>
    </row>
    <row r="24" spans="3:17" s="20" customFormat="1" ht="12.75">
      <c r="C24" s="20">
        <v>1702</v>
      </c>
      <c r="D24" s="20" t="s">
        <v>16</v>
      </c>
      <c r="E24" s="21">
        <f t="shared" si="0"/>
        <v>163</v>
      </c>
      <c r="F24" s="21"/>
      <c r="G24" s="21"/>
      <c r="H24" s="21"/>
      <c r="I24" s="21"/>
      <c r="J24" s="21"/>
      <c r="K24" s="21">
        <v>163</v>
      </c>
      <c r="L24" s="21"/>
      <c r="M24" s="21"/>
      <c r="N24" s="21"/>
      <c r="O24" s="21"/>
      <c r="P24" s="21"/>
      <c r="Q24" t="s">
        <v>16</v>
      </c>
    </row>
    <row r="25" spans="3:17" s="20" customFormat="1" ht="12.75">
      <c r="C25" s="20">
        <v>1751</v>
      </c>
      <c r="D25" s="20" t="s">
        <v>19</v>
      </c>
      <c r="E25" s="21">
        <f t="shared" si="0"/>
        <v>327</v>
      </c>
      <c r="F25" s="21"/>
      <c r="G25" s="21"/>
      <c r="H25" s="21"/>
      <c r="I25" s="21"/>
      <c r="J25" s="21"/>
      <c r="K25" s="21"/>
      <c r="L25" s="21"/>
      <c r="M25" s="21">
        <v>263</v>
      </c>
      <c r="N25" s="21">
        <v>64</v>
      </c>
      <c r="O25" s="21"/>
      <c r="P25" s="21"/>
      <c r="Q25" t="s">
        <v>19</v>
      </c>
    </row>
    <row r="26" spans="3:17" s="20" customFormat="1" ht="12.75">
      <c r="C26" s="20">
        <v>1752</v>
      </c>
      <c r="D26" s="20" t="s">
        <v>17</v>
      </c>
      <c r="E26" s="21">
        <f t="shared" si="0"/>
        <v>89</v>
      </c>
      <c r="F26" s="21"/>
      <c r="G26" s="21"/>
      <c r="H26" s="21"/>
      <c r="I26" s="21"/>
      <c r="J26" s="21"/>
      <c r="K26" s="21">
        <v>61</v>
      </c>
      <c r="L26" s="21">
        <v>28</v>
      </c>
      <c r="M26" s="21"/>
      <c r="N26" s="21"/>
      <c r="O26" s="21"/>
      <c r="P26" s="21"/>
      <c r="Q26" t="s">
        <v>17</v>
      </c>
    </row>
    <row r="27" spans="3:17" s="20" customFormat="1" ht="12.75">
      <c r="C27" s="20">
        <v>1802</v>
      </c>
      <c r="D27" s="20" t="s">
        <v>22</v>
      </c>
      <c r="E27" s="21">
        <f t="shared" si="0"/>
        <v>2153</v>
      </c>
      <c r="F27" s="21"/>
      <c r="G27" s="21"/>
      <c r="H27" s="21"/>
      <c r="I27" s="21"/>
      <c r="J27" s="21">
        <v>253</v>
      </c>
      <c r="K27" s="21">
        <v>781</v>
      </c>
      <c r="L27" s="21">
        <v>773</v>
      </c>
      <c r="M27" s="21">
        <v>346</v>
      </c>
      <c r="N27" s="21"/>
      <c r="O27" s="21"/>
      <c r="P27" s="21"/>
      <c r="Q27" t="s">
        <v>22</v>
      </c>
    </row>
    <row r="28" spans="3:17" s="20" customFormat="1" ht="12.75">
      <c r="C28" s="20">
        <v>1803</v>
      </c>
      <c r="D28" s="20" t="s">
        <v>20</v>
      </c>
      <c r="E28" s="21">
        <f t="shared" si="0"/>
        <v>522</v>
      </c>
      <c r="F28" s="21"/>
      <c r="G28" s="21"/>
      <c r="H28" s="21"/>
      <c r="I28" s="21"/>
      <c r="J28" s="21">
        <v>131</v>
      </c>
      <c r="K28" s="21">
        <v>316</v>
      </c>
      <c r="L28" s="21">
        <v>75</v>
      </c>
      <c r="M28" s="21"/>
      <c r="N28" s="21"/>
      <c r="O28" s="21"/>
      <c r="P28" s="21"/>
      <c r="Q28" t="s">
        <v>20</v>
      </c>
    </row>
    <row r="29" spans="3:17" s="20" customFormat="1" ht="12.75">
      <c r="C29" s="20">
        <v>1806</v>
      </c>
      <c r="D29" s="20" t="s">
        <v>21</v>
      </c>
      <c r="E29" s="21">
        <f t="shared" si="0"/>
        <v>514</v>
      </c>
      <c r="F29" s="21"/>
      <c r="G29" s="21"/>
      <c r="H29" s="21"/>
      <c r="I29" s="21"/>
      <c r="J29" s="21">
        <v>92</v>
      </c>
      <c r="K29" s="21">
        <v>382</v>
      </c>
      <c r="L29" s="21">
        <v>40</v>
      </c>
      <c r="M29" s="21"/>
      <c r="N29" s="21"/>
      <c r="O29" s="21"/>
      <c r="P29" s="21"/>
      <c r="Q29" t="s">
        <v>21</v>
      </c>
    </row>
    <row r="30" spans="3:17" s="20" customFormat="1" ht="12.75">
      <c r="C30" s="20">
        <v>1810</v>
      </c>
      <c r="D30" s="20" t="s">
        <v>23</v>
      </c>
      <c r="E30" s="21">
        <f t="shared" si="0"/>
        <v>5918</v>
      </c>
      <c r="F30" s="21"/>
      <c r="G30" s="21"/>
      <c r="H30" s="21"/>
      <c r="I30" s="21"/>
      <c r="J30" s="21">
        <v>1266</v>
      </c>
      <c r="K30" s="21">
        <v>2353</v>
      </c>
      <c r="L30" s="21">
        <v>1673</v>
      </c>
      <c r="M30" s="21">
        <v>626</v>
      </c>
      <c r="N30" s="21"/>
      <c r="O30" s="21"/>
      <c r="P30" s="21"/>
      <c r="Q30" t="s">
        <v>23</v>
      </c>
    </row>
    <row r="31" spans="3:17" s="20" customFormat="1" ht="12.75">
      <c r="C31" s="20">
        <v>1815</v>
      </c>
      <c r="D31" s="20" t="s">
        <v>27</v>
      </c>
      <c r="E31" s="21">
        <f t="shared" si="0"/>
        <v>1354</v>
      </c>
      <c r="F31" s="21"/>
      <c r="G31" s="21"/>
      <c r="H31" s="21"/>
      <c r="I31" s="21"/>
      <c r="J31" s="21"/>
      <c r="K31" s="21">
        <v>223</v>
      </c>
      <c r="L31" s="21">
        <v>442</v>
      </c>
      <c r="M31" s="21">
        <v>689</v>
      </c>
      <c r="N31" s="21"/>
      <c r="O31" s="21"/>
      <c r="P31" s="21"/>
      <c r="Q31" t="s">
        <v>27</v>
      </c>
    </row>
    <row r="32" spans="3:17" s="20" customFormat="1" ht="12.75">
      <c r="C32" s="20">
        <v>1901</v>
      </c>
      <c r="D32" s="20" t="s">
        <v>28</v>
      </c>
      <c r="E32" s="21">
        <f t="shared" si="0"/>
        <v>1889</v>
      </c>
      <c r="F32" s="21"/>
      <c r="G32" s="21"/>
      <c r="H32" s="21"/>
      <c r="I32" s="21"/>
      <c r="J32" s="21">
        <v>162</v>
      </c>
      <c r="K32" s="21">
        <v>408</v>
      </c>
      <c r="L32" s="21">
        <v>432</v>
      </c>
      <c r="M32" s="21">
        <v>448</v>
      </c>
      <c r="N32" s="21">
        <v>439</v>
      </c>
      <c r="O32" s="21"/>
      <c r="P32" s="21"/>
      <c r="Q32" t="s">
        <v>28</v>
      </c>
    </row>
    <row r="33" spans="3:17" s="20" customFormat="1" ht="12.75">
      <c r="C33" s="20">
        <v>2101</v>
      </c>
      <c r="D33" s="20" t="s">
        <v>29</v>
      </c>
      <c r="E33" s="21">
        <f t="shared" si="0"/>
        <v>70</v>
      </c>
      <c r="F33" s="21"/>
      <c r="G33" s="21"/>
      <c r="H33" s="21"/>
      <c r="I33" s="21"/>
      <c r="J33" s="21"/>
      <c r="K33" s="21"/>
      <c r="L33" s="21">
        <v>13</v>
      </c>
      <c r="M33" s="21">
        <v>31</v>
      </c>
      <c r="N33" s="21">
        <v>26</v>
      </c>
      <c r="O33" s="21"/>
      <c r="P33" s="21"/>
      <c r="Q33" t="s">
        <v>29</v>
      </c>
    </row>
    <row r="34" spans="3:17" s="20" customFormat="1" ht="12.75">
      <c r="C34" s="20">
        <v>2201</v>
      </c>
      <c r="D34" s="20" t="s">
        <v>30</v>
      </c>
      <c r="E34" s="21">
        <f t="shared" si="0"/>
        <v>172</v>
      </c>
      <c r="F34" s="21"/>
      <c r="G34" s="21"/>
      <c r="H34" s="21"/>
      <c r="I34" s="21"/>
      <c r="J34" s="21"/>
      <c r="K34" s="21"/>
      <c r="L34" s="21">
        <v>70</v>
      </c>
      <c r="M34" s="21">
        <v>102</v>
      </c>
      <c r="N34" s="21"/>
      <c r="O34" s="21"/>
      <c r="P34" s="21"/>
      <c r="Q34" t="s">
        <v>30</v>
      </c>
    </row>
    <row r="35" spans="3:17" s="20" customFormat="1" ht="12.75">
      <c r="C35" s="20">
        <v>3101</v>
      </c>
      <c r="D35" s="20" t="s">
        <v>31</v>
      </c>
      <c r="E35" s="21">
        <f t="shared" si="0"/>
        <v>291</v>
      </c>
      <c r="F35" s="21"/>
      <c r="G35" s="21"/>
      <c r="H35" s="21"/>
      <c r="I35" s="21"/>
      <c r="J35" s="21">
        <v>184</v>
      </c>
      <c r="K35" s="21">
        <v>107</v>
      </c>
      <c r="L35" s="21"/>
      <c r="M35" s="21"/>
      <c r="N35" s="21"/>
      <c r="O35" s="21"/>
      <c r="P35" s="21"/>
      <c r="Q35" t="s">
        <v>31</v>
      </c>
    </row>
    <row r="36" spans="3:17" s="20" customFormat="1" ht="12.75">
      <c r="C36" s="20">
        <v>3601</v>
      </c>
      <c r="D36" s="20" t="s">
        <v>32</v>
      </c>
      <c r="E36" s="21">
        <f t="shared" si="0"/>
        <v>31</v>
      </c>
      <c r="F36" s="21"/>
      <c r="G36" s="21"/>
      <c r="H36" s="21"/>
      <c r="I36" s="21"/>
      <c r="J36" s="21"/>
      <c r="K36" s="21"/>
      <c r="L36" s="21"/>
      <c r="M36" s="21">
        <v>31</v>
      </c>
      <c r="N36" s="21"/>
      <c r="O36" s="21"/>
      <c r="P36" s="21"/>
      <c r="Q36" t="s">
        <v>32</v>
      </c>
    </row>
    <row r="37" spans="3:17" s="20" customFormat="1" ht="12.75">
      <c r="C37" s="20">
        <v>3801</v>
      </c>
      <c r="D37" s="20" t="s">
        <v>33</v>
      </c>
      <c r="E37" s="21">
        <f t="shared" si="0"/>
        <v>263</v>
      </c>
      <c r="F37" s="21"/>
      <c r="G37" s="21"/>
      <c r="H37" s="21"/>
      <c r="I37" s="21"/>
      <c r="J37" s="21"/>
      <c r="K37" s="21"/>
      <c r="L37" s="21">
        <v>101</v>
      </c>
      <c r="M37" s="21">
        <v>162</v>
      </c>
      <c r="N37" s="21"/>
      <c r="O37" s="21"/>
      <c r="P37" s="21"/>
      <c r="Q37" t="s">
        <v>33</v>
      </c>
    </row>
    <row r="38" spans="3:17" s="20" customFormat="1" ht="12.75">
      <c r="C38" s="20">
        <v>3901</v>
      </c>
      <c r="D38" s="20" t="s">
        <v>34</v>
      </c>
      <c r="E38" s="21">
        <f t="shared" si="0"/>
        <v>132</v>
      </c>
      <c r="F38" s="21"/>
      <c r="G38" s="21"/>
      <c r="H38" s="21"/>
      <c r="I38" s="21"/>
      <c r="J38" s="21">
        <v>11</v>
      </c>
      <c r="K38" s="21">
        <v>29</v>
      </c>
      <c r="L38" s="21">
        <v>30</v>
      </c>
      <c r="M38" s="21">
        <v>62</v>
      </c>
      <c r="N38" s="21"/>
      <c r="O38" s="21"/>
      <c r="P38" s="21"/>
      <c r="Q38" t="s">
        <v>34</v>
      </c>
    </row>
    <row r="39" spans="3:17" s="20" customFormat="1" ht="12.75">
      <c r="C39" s="20">
        <v>4101</v>
      </c>
      <c r="D39" s="20" t="s">
        <v>35</v>
      </c>
      <c r="E39" s="21">
        <f t="shared" si="0"/>
        <v>54</v>
      </c>
      <c r="F39" s="21"/>
      <c r="G39" s="21"/>
      <c r="H39" s="21"/>
      <c r="I39" s="21"/>
      <c r="J39" s="21">
        <v>-104</v>
      </c>
      <c r="K39" s="21"/>
      <c r="L39" s="21">
        <v>50</v>
      </c>
      <c r="M39" s="21">
        <v>108</v>
      </c>
      <c r="N39" s="21"/>
      <c r="O39" s="21"/>
      <c r="P39" s="21"/>
      <c r="Q39" t="s">
        <v>35</v>
      </c>
    </row>
    <row r="40" spans="3:17" s="20" customFormat="1" ht="12.75">
      <c r="C40" s="20">
        <v>4301</v>
      </c>
      <c r="D40" s="20" t="s">
        <v>36</v>
      </c>
      <c r="E40" s="21">
        <f t="shared" si="0"/>
        <v>606</v>
      </c>
      <c r="F40" s="21"/>
      <c r="G40" s="21"/>
      <c r="H40" s="21"/>
      <c r="I40" s="21"/>
      <c r="J40" s="21"/>
      <c r="K40" s="21">
        <v>11</v>
      </c>
      <c r="L40" s="21">
        <v>188</v>
      </c>
      <c r="M40" s="21">
        <v>407</v>
      </c>
      <c r="N40" s="21"/>
      <c r="O40" s="21"/>
      <c r="P40" s="21"/>
      <c r="Q40" t="s">
        <v>36</v>
      </c>
    </row>
    <row r="41" spans="3:17" s="20" customFormat="1" ht="12.75">
      <c r="C41" s="20">
        <v>4401</v>
      </c>
      <c r="D41" s="20" t="s">
        <v>37</v>
      </c>
      <c r="E41" s="21">
        <f t="shared" si="0"/>
        <v>1093</v>
      </c>
      <c r="F41" s="21"/>
      <c r="G41" s="21"/>
      <c r="H41" s="21"/>
      <c r="I41" s="21"/>
      <c r="J41" s="21"/>
      <c r="K41" s="21"/>
      <c r="L41" s="21">
        <v>202</v>
      </c>
      <c r="M41" s="21">
        <v>717</v>
      </c>
      <c r="N41" s="21">
        <v>174</v>
      </c>
      <c r="O41" s="21"/>
      <c r="P41" s="21"/>
      <c r="Q41" t="s">
        <v>37</v>
      </c>
    </row>
    <row r="42" spans="3:17" s="20" customFormat="1" ht="12.75">
      <c r="C42" s="20">
        <v>4501</v>
      </c>
      <c r="D42" s="20" t="s">
        <v>38</v>
      </c>
      <c r="E42" s="21">
        <f t="shared" si="0"/>
        <v>689</v>
      </c>
      <c r="F42" s="21"/>
      <c r="G42" s="21"/>
      <c r="H42" s="21"/>
      <c r="I42" s="21"/>
      <c r="J42" s="21"/>
      <c r="K42" s="21"/>
      <c r="L42" s="21">
        <v>349</v>
      </c>
      <c r="M42" s="21">
        <v>118</v>
      </c>
      <c r="N42" s="21">
        <v>222</v>
      </c>
      <c r="O42" s="21"/>
      <c r="P42" s="21"/>
      <c r="Q42" t="s">
        <v>38</v>
      </c>
    </row>
    <row r="43" spans="3:17" s="20" customFormat="1" ht="12.75">
      <c r="C43" s="20">
        <v>5101</v>
      </c>
      <c r="D43" s="20" t="s">
        <v>39</v>
      </c>
      <c r="E43" s="21">
        <f t="shared" si="0"/>
        <v>151</v>
      </c>
      <c r="F43" s="21"/>
      <c r="G43" s="21"/>
      <c r="H43" s="21"/>
      <c r="I43" s="21"/>
      <c r="J43" s="21"/>
      <c r="K43" s="21"/>
      <c r="L43" s="21">
        <v>6</v>
      </c>
      <c r="M43" s="21">
        <v>145</v>
      </c>
      <c r="N43" s="21"/>
      <c r="O43" s="21"/>
      <c r="P43" s="21"/>
      <c r="Q43" t="s">
        <v>39</v>
      </c>
    </row>
    <row r="44" spans="3:17" s="20" customFormat="1" ht="12.75">
      <c r="C44" s="20">
        <v>5201</v>
      </c>
      <c r="D44" s="20" t="s">
        <v>40</v>
      </c>
      <c r="E44" s="21">
        <f t="shared" si="0"/>
        <v>200</v>
      </c>
      <c r="F44" s="21"/>
      <c r="G44" s="21"/>
      <c r="H44" s="21"/>
      <c r="I44" s="21"/>
      <c r="J44" s="21"/>
      <c r="K44" s="21"/>
      <c r="L44" s="21">
        <v>10</v>
      </c>
      <c r="M44" s="21">
        <v>155</v>
      </c>
      <c r="N44" s="21">
        <v>35</v>
      </c>
      <c r="O44" s="21"/>
      <c r="P44" s="21"/>
      <c r="Q44" t="s">
        <v>40</v>
      </c>
    </row>
    <row r="45" spans="3:17" s="20" customFormat="1" ht="12.75">
      <c r="C45" s="20">
        <v>5301</v>
      </c>
      <c r="D45" s="20" t="s">
        <v>41</v>
      </c>
      <c r="E45" s="21">
        <f t="shared" si="0"/>
        <v>165</v>
      </c>
      <c r="F45" s="21"/>
      <c r="G45" s="21"/>
      <c r="H45" s="21"/>
      <c r="I45" s="21"/>
      <c r="J45" s="21"/>
      <c r="K45" s="21"/>
      <c r="L45" s="21">
        <v>11</v>
      </c>
      <c r="M45" s="21">
        <v>144</v>
      </c>
      <c r="N45" s="21">
        <v>10</v>
      </c>
      <c r="O45" s="21"/>
      <c r="P45" s="21"/>
      <c r="Q45" t="s">
        <v>41</v>
      </c>
    </row>
    <row r="46" spans="3:17" s="20" customFormat="1" ht="12.75">
      <c r="C46" s="20">
        <v>5401</v>
      </c>
      <c r="D46" s="20" t="s">
        <v>42</v>
      </c>
      <c r="E46" s="21">
        <f t="shared" si="0"/>
        <v>205</v>
      </c>
      <c r="F46" s="21"/>
      <c r="G46" s="21"/>
      <c r="H46" s="21"/>
      <c r="I46" s="21"/>
      <c r="J46" s="21"/>
      <c r="K46" s="21"/>
      <c r="L46" s="21">
        <v>8</v>
      </c>
      <c r="M46" s="21">
        <v>197</v>
      </c>
      <c r="N46" s="21"/>
      <c r="O46" s="21"/>
      <c r="P46" s="21"/>
      <c r="Q46" t="s">
        <v>42</v>
      </c>
    </row>
    <row r="47" spans="3:17" s="20" customFormat="1" ht="12.75">
      <c r="C47" s="20">
        <v>5501</v>
      </c>
      <c r="D47" s="20" t="s">
        <v>43</v>
      </c>
      <c r="E47" s="21">
        <f t="shared" si="0"/>
        <v>129</v>
      </c>
      <c r="F47" s="21"/>
      <c r="G47" s="21"/>
      <c r="H47" s="21"/>
      <c r="I47" s="21"/>
      <c r="J47" s="21"/>
      <c r="K47" s="21"/>
      <c r="L47" s="21">
        <v>16</v>
      </c>
      <c r="M47" s="21">
        <v>113</v>
      </c>
      <c r="N47" s="21"/>
      <c r="O47" s="21"/>
      <c r="P47" s="21"/>
      <c r="Q47" t="s">
        <v>43</v>
      </c>
    </row>
    <row r="48" spans="3:17" s="20" customFormat="1" ht="12.75">
      <c r="C48" s="20">
        <v>5601</v>
      </c>
      <c r="D48" s="20" t="s">
        <v>44</v>
      </c>
      <c r="E48" s="21">
        <f t="shared" si="0"/>
        <v>223</v>
      </c>
      <c r="F48" s="21"/>
      <c r="G48" s="21"/>
      <c r="H48" s="21"/>
      <c r="I48" s="21"/>
      <c r="J48" s="21"/>
      <c r="K48" s="21"/>
      <c r="L48" s="21"/>
      <c r="M48" s="21">
        <v>199</v>
      </c>
      <c r="N48" s="21">
        <v>24</v>
      </c>
      <c r="O48" s="21"/>
      <c r="P48" s="21"/>
      <c r="Q48" t="s">
        <v>44</v>
      </c>
    </row>
    <row r="49" spans="3:17" s="20" customFormat="1" ht="12.75">
      <c r="C49" s="20">
        <v>5801</v>
      </c>
      <c r="D49" s="20" t="s">
        <v>45</v>
      </c>
      <c r="E49" s="21">
        <f t="shared" si="0"/>
        <v>83</v>
      </c>
      <c r="F49" s="21"/>
      <c r="G49" s="21"/>
      <c r="H49" s="21"/>
      <c r="I49" s="21"/>
      <c r="J49" s="21">
        <v>7</v>
      </c>
      <c r="K49" s="21">
        <v>24</v>
      </c>
      <c r="L49" s="21">
        <v>19</v>
      </c>
      <c r="M49" s="21">
        <v>19</v>
      </c>
      <c r="N49" s="21">
        <v>14</v>
      </c>
      <c r="O49" s="21"/>
      <c r="P49" s="21"/>
      <c r="Q49" t="s">
        <v>45</v>
      </c>
    </row>
    <row r="50" spans="3:17" s="20" customFormat="1" ht="12.75">
      <c r="C50" s="20">
        <v>6101</v>
      </c>
      <c r="D50" s="20" t="s">
        <v>46</v>
      </c>
      <c r="E50" s="21">
        <f t="shared" si="0"/>
        <v>47</v>
      </c>
      <c r="F50" s="21"/>
      <c r="G50" s="21"/>
      <c r="H50" s="21"/>
      <c r="I50" s="21"/>
      <c r="J50" s="21"/>
      <c r="K50" s="21"/>
      <c r="L50" s="21">
        <v>42</v>
      </c>
      <c r="M50" s="21">
        <v>5</v>
      </c>
      <c r="N50" s="21"/>
      <c r="O50" s="21"/>
      <c r="P50" s="21"/>
      <c r="Q50" t="s">
        <v>46</v>
      </c>
    </row>
    <row r="51" spans="3:17" s="20" customFormat="1" ht="12.75">
      <c r="C51" s="20">
        <v>6201</v>
      </c>
      <c r="D51" s="20" t="s">
        <v>47</v>
      </c>
      <c r="E51" s="21">
        <f t="shared" si="0"/>
        <v>655</v>
      </c>
      <c r="F51" s="21"/>
      <c r="G51" s="21"/>
      <c r="H51" s="21"/>
      <c r="I51" s="21"/>
      <c r="J51" s="21"/>
      <c r="K51" s="21"/>
      <c r="L51" s="21">
        <v>271</v>
      </c>
      <c r="M51" s="21">
        <v>384</v>
      </c>
      <c r="N51" s="21"/>
      <c r="O51" s="21"/>
      <c r="P51" s="21"/>
      <c r="Q51" t="s">
        <v>47</v>
      </c>
    </row>
    <row r="52" spans="3:17" s="20" customFormat="1" ht="12.75">
      <c r="C52" s="20">
        <v>6301</v>
      </c>
      <c r="D52" s="20" t="s">
        <v>48</v>
      </c>
      <c r="E52" s="21">
        <f t="shared" si="0"/>
        <v>105</v>
      </c>
      <c r="F52" s="21"/>
      <c r="G52" s="21"/>
      <c r="H52" s="21"/>
      <c r="I52" s="21"/>
      <c r="J52" s="21"/>
      <c r="K52" s="21"/>
      <c r="L52" s="21">
        <v>105</v>
      </c>
      <c r="M52" s="21"/>
      <c r="N52" s="21"/>
      <c r="O52" s="21"/>
      <c r="P52" s="21"/>
      <c r="Q52" t="s">
        <v>48</v>
      </c>
    </row>
    <row r="53" spans="3:17" s="20" customFormat="1" ht="12.75">
      <c r="C53" s="20">
        <v>6401</v>
      </c>
      <c r="D53" s="20" t="s">
        <v>49</v>
      </c>
      <c r="E53" s="21">
        <f t="shared" si="0"/>
        <v>574</v>
      </c>
      <c r="F53" s="21"/>
      <c r="G53" s="21"/>
      <c r="H53" s="21"/>
      <c r="I53" s="21"/>
      <c r="J53" s="21"/>
      <c r="K53" s="21"/>
      <c r="L53" s="21">
        <v>86</v>
      </c>
      <c r="M53" s="21">
        <v>488</v>
      </c>
      <c r="N53" s="21"/>
      <c r="O53" s="21"/>
      <c r="P53" s="21"/>
      <c r="Q53" t="s">
        <v>49</v>
      </c>
    </row>
    <row r="54" spans="3:17" s="20" customFormat="1" ht="12.75">
      <c r="C54" s="20">
        <v>7301</v>
      </c>
      <c r="D54" s="20" t="s">
        <v>50</v>
      </c>
      <c r="E54" s="21">
        <f t="shared" si="0"/>
        <v>204</v>
      </c>
      <c r="F54" s="21"/>
      <c r="G54" s="21"/>
      <c r="H54" s="21"/>
      <c r="I54" s="21"/>
      <c r="J54" s="21">
        <v>2</v>
      </c>
      <c r="K54" s="21">
        <v>5</v>
      </c>
      <c r="L54" s="21">
        <v>197</v>
      </c>
      <c r="M54" s="21"/>
      <c r="N54" s="21"/>
      <c r="O54" s="21"/>
      <c r="P54" s="21"/>
      <c r="Q54" t="s">
        <v>50</v>
      </c>
    </row>
    <row r="55" spans="3:17" s="20" customFormat="1" ht="12.75">
      <c r="C55" s="20">
        <v>7401</v>
      </c>
      <c r="D55" s="20" t="s">
        <v>51</v>
      </c>
      <c r="E55" s="21">
        <f t="shared" si="0"/>
        <v>1422</v>
      </c>
      <c r="F55" s="21"/>
      <c r="G55" s="21"/>
      <c r="H55" s="21"/>
      <c r="I55" s="21"/>
      <c r="J55" s="21">
        <v>-308</v>
      </c>
      <c r="K55" s="21">
        <v>23</v>
      </c>
      <c r="L55" s="21">
        <v>333</v>
      </c>
      <c r="M55" s="21">
        <v>671</v>
      </c>
      <c r="N55" s="21">
        <v>703</v>
      </c>
      <c r="O55" s="21"/>
      <c r="P55" s="21"/>
      <c r="Q55" t="s">
        <v>51</v>
      </c>
    </row>
    <row r="56" spans="3:17" s="20" customFormat="1" ht="12.75">
      <c r="C56" s="20">
        <v>7501</v>
      </c>
      <c r="D56" s="20" t="s">
        <v>52</v>
      </c>
      <c r="E56" s="21">
        <f t="shared" si="0"/>
        <v>1372</v>
      </c>
      <c r="F56" s="21"/>
      <c r="G56" s="21"/>
      <c r="H56" s="21"/>
      <c r="I56" s="21"/>
      <c r="J56" s="21"/>
      <c r="K56" s="21"/>
      <c r="L56" s="21">
        <v>154</v>
      </c>
      <c r="M56" s="21">
        <v>467</v>
      </c>
      <c r="N56" s="21">
        <v>751</v>
      </c>
      <c r="O56" s="21"/>
      <c r="P56" s="21"/>
      <c r="Q56" t="s">
        <v>52</v>
      </c>
    </row>
    <row r="57" spans="3:17" s="20" customFormat="1" ht="12.75">
      <c r="C57" s="20">
        <v>7503</v>
      </c>
      <c r="D57" s="20" t="s">
        <v>53</v>
      </c>
      <c r="E57" s="21">
        <f t="shared" si="0"/>
        <v>4564</v>
      </c>
      <c r="F57" s="21"/>
      <c r="G57" s="21"/>
      <c r="H57" s="21"/>
      <c r="I57" s="21"/>
      <c r="J57" s="21"/>
      <c r="K57" s="21"/>
      <c r="L57" s="21">
        <v>1244</v>
      </c>
      <c r="M57" s="21">
        <v>1565</v>
      </c>
      <c r="N57" s="21">
        <v>1755</v>
      </c>
      <c r="O57" s="21"/>
      <c r="P57" s="21"/>
      <c r="Q57" t="s">
        <v>53</v>
      </c>
    </row>
    <row r="58" spans="3:17" s="20" customFormat="1" ht="12.75">
      <c r="C58" s="20">
        <v>7601</v>
      </c>
      <c r="D58" s="20" t="s">
        <v>54</v>
      </c>
      <c r="E58" s="21">
        <f t="shared" si="0"/>
        <v>416</v>
      </c>
      <c r="F58" s="21"/>
      <c r="G58" s="21"/>
      <c r="H58" s="21"/>
      <c r="I58" s="21"/>
      <c r="J58" s="21"/>
      <c r="K58" s="21"/>
      <c r="L58" s="21">
        <v>102</v>
      </c>
      <c r="M58" s="21">
        <v>296</v>
      </c>
      <c r="N58" s="21">
        <v>18</v>
      </c>
      <c r="O58" s="21"/>
      <c r="P58" s="21"/>
      <c r="Q58" t="s">
        <v>54</v>
      </c>
    </row>
    <row r="59" spans="3:17" s="20" customFormat="1" ht="12.75">
      <c r="C59" s="20">
        <v>8101</v>
      </c>
      <c r="D59" s="20" t="s">
        <v>55</v>
      </c>
      <c r="E59" s="21">
        <f t="shared" si="0"/>
        <v>4330</v>
      </c>
      <c r="F59" s="21"/>
      <c r="G59" s="21"/>
      <c r="H59" s="21"/>
      <c r="I59" s="21"/>
      <c r="J59" s="21">
        <v>278</v>
      </c>
      <c r="K59" s="21">
        <v>1034</v>
      </c>
      <c r="L59" s="21">
        <v>1158</v>
      </c>
      <c r="M59" s="21">
        <v>1074</v>
      </c>
      <c r="N59" s="21">
        <v>786</v>
      </c>
      <c r="O59" s="21"/>
      <c r="P59" s="21"/>
      <c r="Q59" t="s">
        <v>55</v>
      </c>
    </row>
    <row r="60" spans="3:17" s="20" customFormat="1" ht="12.75">
      <c r="C60" s="20">
        <v>8102</v>
      </c>
      <c r="D60" s="20" t="s">
        <v>56</v>
      </c>
      <c r="E60" s="21">
        <f t="shared" si="0"/>
        <v>530</v>
      </c>
      <c r="F60" s="21"/>
      <c r="G60" s="21"/>
      <c r="H60" s="21"/>
      <c r="I60" s="21"/>
      <c r="J60" s="21">
        <v>60</v>
      </c>
      <c r="K60" s="21">
        <v>159</v>
      </c>
      <c r="L60" s="21">
        <v>159</v>
      </c>
      <c r="M60" s="21">
        <v>102</v>
      </c>
      <c r="N60" s="21">
        <v>50</v>
      </c>
      <c r="O60" s="21"/>
      <c r="P60" s="21"/>
      <c r="Q60" t="s">
        <v>56</v>
      </c>
    </row>
    <row r="61" spans="3:17" s="20" customFormat="1" ht="12.75">
      <c r="C61" s="20">
        <v>8202</v>
      </c>
      <c r="D61" s="20" t="s">
        <v>57</v>
      </c>
      <c r="E61" s="21">
        <f t="shared" si="0"/>
        <v>2953</v>
      </c>
      <c r="F61" s="21"/>
      <c r="G61" s="21"/>
      <c r="H61" s="21"/>
      <c r="I61" s="21"/>
      <c r="J61" s="21">
        <v>476</v>
      </c>
      <c r="K61" s="21">
        <v>659</v>
      </c>
      <c r="L61" s="21">
        <v>657</v>
      </c>
      <c r="M61" s="21">
        <v>654</v>
      </c>
      <c r="N61" s="21">
        <v>507</v>
      </c>
      <c r="O61" s="21"/>
      <c r="P61" s="21"/>
      <c r="Q61" t="s">
        <v>57</v>
      </c>
    </row>
    <row r="62" spans="3:17" s="20" customFormat="1" ht="12.75">
      <c r="C62" s="20">
        <v>8203</v>
      </c>
      <c r="D62" s="20" t="s">
        <v>58</v>
      </c>
      <c r="E62" s="21">
        <f t="shared" si="0"/>
        <v>1480</v>
      </c>
      <c r="F62" s="21"/>
      <c r="G62" s="21"/>
      <c r="H62" s="21"/>
      <c r="I62" s="21"/>
      <c r="J62" s="21">
        <v>148</v>
      </c>
      <c r="K62" s="21">
        <v>349</v>
      </c>
      <c r="L62" s="21">
        <v>347</v>
      </c>
      <c r="M62" s="21">
        <v>346</v>
      </c>
      <c r="N62" s="21">
        <v>290</v>
      </c>
      <c r="O62" s="21"/>
      <c r="P62" s="21"/>
      <c r="Q62" t="s">
        <v>58</v>
      </c>
    </row>
    <row r="63" spans="3:17" s="20" customFormat="1" ht="12.75">
      <c r="C63" s="20">
        <v>8204</v>
      </c>
      <c r="D63" s="20" t="s">
        <v>59</v>
      </c>
      <c r="E63" s="21">
        <f t="shared" si="0"/>
        <v>1162</v>
      </c>
      <c r="F63" s="21"/>
      <c r="G63" s="21"/>
      <c r="H63" s="21"/>
      <c r="I63" s="21"/>
      <c r="J63" s="21">
        <v>169</v>
      </c>
      <c r="K63" s="21">
        <v>266</v>
      </c>
      <c r="L63" s="21">
        <v>265</v>
      </c>
      <c r="M63" s="21">
        <v>264</v>
      </c>
      <c r="N63" s="21">
        <v>198</v>
      </c>
      <c r="O63" s="21"/>
      <c r="P63" s="21"/>
      <c r="Q63" t="s">
        <v>59</v>
      </c>
    </row>
    <row r="64" spans="3:17" s="20" customFormat="1" ht="12.75">
      <c r="C64" s="20">
        <v>8205</v>
      </c>
      <c r="D64" t="s">
        <v>101</v>
      </c>
      <c r="E64" s="21">
        <f t="shared" si="0"/>
        <v>599</v>
      </c>
      <c r="F64" s="21"/>
      <c r="G64" s="21"/>
      <c r="H64" s="21"/>
      <c r="I64" s="21"/>
      <c r="J64" s="21">
        <v>102</v>
      </c>
      <c r="K64" s="21">
        <v>258</v>
      </c>
      <c r="L64" s="21">
        <v>129</v>
      </c>
      <c r="M64" s="21">
        <v>76</v>
      </c>
      <c r="N64" s="21">
        <v>34</v>
      </c>
      <c r="O64" s="21"/>
      <c r="P64" s="21"/>
      <c r="Q64" t="s">
        <v>101</v>
      </c>
    </row>
    <row r="65" spans="3:17" s="20" customFormat="1" ht="12.75">
      <c r="C65" s="20">
        <v>8210</v>
      </c>
      <c r="D65" s="20" t="s">
        <v>61</v>
      </c>
      <c r="E65" s="21">
        <f t="shared" si="0"/>
        <v>19</v>
      </c>
      <c r="F65" s="21"/>
      <c r="G65" s="21"/>
      <c r="H65" s="21"/>
      <c r="I65" s="21"/>
      <c r="J65" s="21">
        <v>19</v>
      </c>
      <c r="K65" s="21"/>
      <c r="L65" s="21"/>
      <c r="M65" s="21"/>
      <c r="N65" s="21"/>
      <c r="O65" s="21"/>
      <c r="P65" s="21"/>
      <c r="Q65" t="s">
        <v>61</v>
      </c>
    </row>
    <row r="66" spans="3:17" s="20" customFormat="1" ht="12.75">
      <c r="C66" s="20">
        <v>8215</v>
      </c>
      <c r="D66" s="20" t="s">
        <v>62</v>
      </c>
      <c r="E66" s="21">
        <f t="shared" si="0"/>
        <v>135</v>
      </c>
      <c r="F66" s="21"/>
      <c r="G66" s="21"/>
      <c r="H66" s="21"/>
      <c r="I66" s="21"/>
      <c r="J66" s="21">
        <v>15</v>
      </c>
      <c r="K66" s="21">
        <v>32</v>
      </c>
      <c r="L66" s="21">
        <v>32</v>
      </c>
      <c r="M66" s="21">
        <v>32</v>
      </c>
      <c r="N66" s="21">
        <v>24</v>
      </c>
      <c r="O66" s="21"/>
      <c r="P66" s="21"/>
      <c r="Q66" t="s">
        <v>62</v>
      </c>
    </row>
    <row r="67" spans="3:17" s="20" customFormat="1" ht="12.75">
      <c r="C67" s="20">
        <v>8501</v>
      </c>
      <c r="D67" s="20" t="s">
        <v>63</v>
      </c>
      <c r="E67" s="21">
        <f t="shared" si="0"/>
        <v>767</v>
      </c>
      <c r="F67" s="21"/>
      <c r="G67" s="21"/>
      <c r="H67" s="21"/>
      <c r="I67" s="21"/>
      <c r="J67" s="21"/>
      <c r="K67" s="21"/>
      <c r="L67" s="21">
        <v>211</v>
      </c>
      <c r="M67" s="21">
        <v>137</v>
      </c>
      <c r="N67" s="21">
        <v>419</v>
      </c>
      <c r="O67" s="21"/>
      <c r="P67" s="21"/>
      <c r="Q67" t="s">
        <v>63</v>
      </c>
    </row>
    <row r="68" spans="3:22" s="20" customFormat="1" ht="12.75">
      <c r="C68" s="20">
        <v>8998</v>
      </c>
      <c r="D68" s="20" t="s">
        <v>64</v>
      </c>
      <c r="E68" s="21">
        <f>SUM(F68:N68)</f>
        <v>1570</v>
      </c>
      <c r="F68" s="22"/>
      <c r="G68" s="22"/>
      <c r="H68" s="22"/>
      <c r="I68" s="22"/>
      <c r="J68" s="22">
        <v>144</v>
      </c>
      <c r="K68" s="22">
        <v>384</v>
      </c>
      <c r="L68" s="22">
        <v>406</v>
      </c>
      <c r="M68" s="22">
        <v>431</v>
      </c>
      <c r="N68" s="22">
        <v>205</v>
      </c>
      <c r="O68" s="21"/>
      <c r="P68" s="21"/>
      <c r="Q68" t="s">
        <v>64</v>
      </c>
      <c r="R68"/>
      <c r="S68"/>
      <c r="T68"/>
      <c r="U68"/>
      <c r="V68"/>
    </row>
    <row r="69" spans="5:18" ht="15.75" thickBot="1">
      <c r="E69" s="7"/>
      <c r="F69" s="8"/>
      <c r="G69" s="8"/>
      <c r="H69" s="8"/>
      <c r="I69" s="8"/>
      <c r="J69" s="8"/>
      <c r="K69" s="8"/>
      <c r="L69" s="8"/>
      <c r="M69" s="8"/>
      <c r="N69" s="8"/>
      <c r="O69" s="1"/>
      <c r="P69" s="1"/>
      <c r="Q69" t="s">
        <v>107</v>
      </c>
      <c r="R69" s="1"/>
    </row>
    <row r="70" spans="4:17" ht="18">
      <c r="D70" s="25" t="s">
        <v>81</v>
      </c>
      <c r="E70" s="26">
        <f>SUM(E3:E68)</f>
        <v>52584</v>
      </c>
      <c r="F70" s="27"/>
      <c r="G70" s="27"/>
      <c r="H70" s="27"/>
      <c r="I70" s="27"/>
      <c r="J70" s="27">
        <f>SUM(J3:J68)</f>
        <v>6183</v>
      </c>
      <c r="K70" s="27">
        <f>SUM(K3:K68)</f>
        <v>14278</v>
      </c>
      <c r="L70" s="27">
        <f>SUM(L3:L68)</f>
        <v>12634</v>
      </c>
      <c r="M70" s="27">
        <f>SUM(M3:M68)</f>
        <v>12624</v>
      </c>
      <c r="N70" s="27">
        <f>SUM(N3:N68)</f>
        <v>6865</v>
      </c>
      <c r="O70" s="67"/>
      <c r="P70" s="28"/>
      <c r="Q70" t="s">
        <v>108</v>
      </c>
    </row>
    <row r="71" spans="4:17" ht="15">
      <c r="D71" s="29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1">
        <f>SUM(J3:N68)</f>
        <v>52584</v>
      </c>
    </row>
    <row r="72" spans="4:18" ht="18">
      <c r="D72" s="33" t="s">
        <v>75</v>
      </c>
      <c r="E72" s="34">
        <f>SUM(J72:O72)</f>
        <v>14858</v>
      </c>
      <c r="F72" s="35">
        <f>+E72/E70</f>
        <v>0.2825574319184543</v>
      </c>
      <c r="G72" s="36"/>
      <c r="H72" s="36"/>
      <c r="I72" s="36"/>
      <c r="J72" s="36">
        <v>144</v>
      </c>
      <c r="K72" s="36">
        <v>1622</v>
      </c>
      <c r="L72" s="36">
        <v>3266</v>
      </c>
      <c r="M72" s="36">
        <v>3276</v>
      </c>
      <c r="N72" s="36">
        <v>6550</v>
      </c>
      <c r="O72" s="36"/>
      <c r="P72" s="37"/>
      <c r="R72" s="1"/>
    </row>
    <row r="73" spans="4:16" ht="13.5" customHeight="1">
      <c r="D73" s="33"/>
      <c r="E73" s="34"/>
      <c r="F73" s="38"/>
      <c r="G73" s="36"/>
      <c r="H73" s="36"/>
      <c r="I73" s="36"/>
      <c r="J73" s="36"/>
      <c r="K73" s="41">
        <f>+K72/K70</f>
        <v>0.11360134472615212</v>
      </c>
      <c r="L73" s="41">
        <f>+L72/L70</f>
        <v>0.2585087858160519</v>
      </c>
      <c r="M73" s="41">
        <f>+M72/M70</f>
        <v>0.25950570342205326</v>
      </c>
      <c r="N73" s="41">
        <f>+N72/N70</f>
        <v>0.9541150764748726</v>
      </c>
      <c r="O73" s="31"/>
      <c r="P73" s="32"/>
    </row>
    <row r="74" spans="4:16" ht="18">
      <c r="D74" s="33"/>
      <c r="E74" s="39"/>
      <c r="F74" s="40"/>
      <c r="G74" s="40"/>
      <c r="H74" s="40"/>
      <c r="I74" s="40"/>
      <c r="J74" s="41"/>
      <c r="K74" s="102"/>
      <c r="L74" s="102"/>
      <c r="M74" s="102"/>
      <c r="N74" s="102"/>
      <c r="O74" s="31"/>
      <c r="P74" s="32"/>
    </row>
    <row r="75" spans="4:16" ht="15">
      <c r="D75" s="29"/>
      <c r="E75" s="42"/>
      <c r="F75" s="43"/>
      <c r="G75" s="43"/>
      <c r="H75" s="43"/>
      <c r="I75" s="44"/>
      <c r="J75" s="45"/>
      <c r="K75" s="46"/>
      <c r="L75" s="47"/>
      <c r="M75" s="47"/>
      <c r="N75" s="48"/>
      <c r="O75" s="31"/>
      <c r="P75" s="32"/>
    </row>
    <row r="76" spans="4:16" ht="18">
      <c r="D76" s="33" t="s">
        <v>80</v>
      </c>
      <c r="E76" s="34">
        <f>SUM(F76:J76)</f>
        <v>67178.41</v>
      </c>
      <c r="F76" s="49">
        <v>5941.92</v>
      </c>
      <c r="G76" s="49">
        <v>14314.35</v>
      </c>
      <c r="H76" s="49">
        <v>18131.61</v>
      </c>
      <c r="I76" s="49">
        <v>19072.81</v>
      </c>
      <c r="J76" s="36">
        <v>9717.72</v>
      </c>
      <c r="K76" s="50"/>
      <c r="L76" s="50"/>
      <c r="M76" s="50"/>
      <c r="N76" s="50"/>
      <c r="O76" s="50"/>
      <c r="P76" s="51"/>
    </row>
    <row r="77" spans="4:16" ht="20.25">
      <c r="D77" s="52" t="s">
        <v>78</v>
      </c>
      <c r="E77" s="53">
        <f aca="true" t="shared" si="1" ref="E77:N77">SUM(E76,E72,E70)</f>
        <v>134620.41</v>
      </c>
      <c r="F77" s="49">
        <f>SUM(F76,F72,F70)</f>
        <v>5942.202557431919</v>
      </c>
      <c r="G77" s="49">
        <f t="shared" si="1"/>
        <v>14314.35</v>
      </c>
      <c r="H77" s="49">
        <f t="shared" si="1"/>
        <v>18131.61</v>
      </c>
      <c r="I77" s="49">
        <f t="shared" si="1"/>
        <v>19072.81</v>
      </c>
      <c r="J77" s="36">
        <f t="shared" si="1"/>
        <v>16044.72</v>
      </c>
      <c r="K77" s="36">
        <f t="shared" si="1"/>
        <v>15900</v>
      </c>
      <c r="L77" s="36">
        <f t="shared" si="1"/>
        <v>15900</v>
      </c>
      <c r="M77" s="36">
        <f t="shared" si="1"/>
        <v>15900</v>
      </c>
      <c r="N77" s="36">
        <f t="shared" si="1"/>
        <v>13415</v>
      </c>
      <c r="O77" s="31"/>
      <c r="P77" s="32"/>
    </row>
    <row r="78" spans="4:16" ht="15.75" thickBot="1">
      <c r="D78" s="29"/>
      <c r="E78" s="42"/>
      <c r="F78" s="43"/>
      <c r="G78" s="43"/>
      <c r="H78" s="43"/>
      <c r="I78" s="43"/>
      <c r="J78" s="50"/>
      <c r="K78" s="50"/>
      <c r="L78" s="50"/>
      <c r="M78" s="50"/>
      <c r="N78" s="50"/>
      <c r="O78" s="50"/>
      <c r="P78" s="51"/>
    </row>
    <row r="79" spans="4:16" ht="18.75">
      <c r="D79" s="54" t="s">
        <v>104</v>
      </c>
      <c r="E79" s="55"/>
      <c r="F79" s="56"/>
      <c r="G79" s="56"/>
      <c r="H79" s="56"/>
      <c r="I79" s="56"/>
      <c r="J79" s="56">
        <v>16771</v>
      </c>
      <c r="K79" s="56">
        <f>SUM(K77)</f>
        <v>15900</v>
      </c>
      <c r="L79" s="56">
        <f>SUM(L77)</f>
        <v>15900</v>
      </c>
      <c r="M79" s="56">
        <f>SUM(M77)</f>
        <v>15900</v>
      </c>
      <c r="N79" s="56">
        <f>SUM(N77)</f>
        <v>13415</v>
      </c>
      <c r="O79" s="56">
        <f>SUM(O77)</f>
        <v>0</v>
      </c>
      <c r="P79" s="57"/>
    </row>
    <row r="80" spans="4:16" ht="18.75">
      <c r="D80" s="58" t="s">
        <v>106</v>
      </c>
      <c r="E80" s="59"/>
      <c r="F80" s="60"/>
      <c r="G80" s="60"/>
      <c r="H80" s="60"/>
      <c r="I80" s="60"/>
      <c r="J80" s="61">
        <v>680</v>
      </c>
      <c r="K80" s="61">
        <v>720</v>
      </c>
      <c r="L80" s="61">
        <v>720</v>
      </c>
      <c r="M80" s="61">
        <f>+M81-M79</f>
        <v>720</v>
      </c>
      <c r="N80" s="61">
        <f>+N81-N79</f>
        <v>3205</v>
      </c>
      <c r="O80" s="61">
        <f>+O81-O79</f>
        <v>16620</v>
      </c>
      <c r="P80" s="65">
        <v>45000</v>
      </c>
    </row>
    <row r="81" spans="4:16" ht="19.5" thickBot="1">
      <c r="D81" s="62" t="s">
        <v>105</v>
      </c>
      <c r="E81" s="63"/>
      <c r="F81" s="64"/>
      <c r="G81" s="64"/>
      <c r="H81" s="64"/>
      <c r="I81" s="64"/>
      <c r="J81" s="64">
        <f>+J80+J79</f>
        <v>17451</v>
      </c>
      <c r="K81" s="64">
        <f>+K80+K79</f>
        <v>16620</v>
      </c>
      <c r="L81" s="64">
        <f>+L80+L79</f>
        <v>16620</v>
      </c>
      <c r="M81" s="64">
        <v>16620</v>
      </c>
      <c r="N81" s="64">
        <v>16620</v>
      </c>
      <c r="O81" s="64">
        <v>16620</v>
      </c>
      <c r="P81" s="66">
        <v>45000</v>
      </c>
    </row>
    <row r="82" spans="11:16" ht="15">
      <c r="K82" s="1">
        <v>16620</v>
      </c>
      <c r="L82" s="1">
        <v>16620</v>
      </c>
      <c r="M82" s="1">
        <v>16620</v>
      </c>
      <c r="N82" s="1">
        <v>16620</v>
      </c>
      <c r="O82" s="1">
        <v>16620</v>
      </c>
      <c r="P82" s="1">
        <v>45000</v>
      </c>
    </row>
    <row r="83" ht="15.75" hidden="1" thickBot="1">
      <c r="K83" s="1"/>
    </row>
    <row r="84" spans="4:14" ht="18" hidden="1">
      <c r="D84" s="68" t="s">
        <v>82</v>
      </c>
      <c r="E84" s="69"/>
      <c r="F84" s="70"/>
      <c r="G84" s="70"/>
      <c r="H84" s="70"/>
      <c r="I84" s="70"/>
      <c r="J84" s="70"/>
      <c r="K84" s="70"/>
      <c r="L84" s="70"/>
      <c r="M84" s="70"/>
      <c r="N84" s="71"/>
    </row>
    <row r="85" spans="4:17" ht="20.25" hidden="1">
      <c r="D85" s="72" t="s">
        <v>86</v>
      </c>
      <c r="E85" s="73">
        <f>SUM(F85:N85)</f>
        <v>117717.22999999998</v>
      </c>
      <c r="F85" s="74">
        <v>4795.65</v>
      </c>
      <c r="G85" s="74">
        <v>11466.93</v>
      </c>
      <c r="H85" s="74">
        <v>15970.77</v>
      </c>
      <c r="I85" s="74">
        <v>17296.55</v>
      </c>
      <c r="J85" s="75">
        <v>13953.22</v>
      </c>
      <c r="K85" s="75">
        <v>14860.17</v>
      </c>
      <c r="L85" s="75">
        <v>14697.79</v>
      </c>
      <c r="M85" s="75">
        <v>15115.36</v>
      </c>
      <c r="N85" s="76">
        <f>8360.79+1200</f>
        <v>9560.79</v>
      </c>
      <c r="O85" s="1">
        <f>SUM(E85,E88)</f>
        <v>132009.74</v>
      </c>
      <c r="P85" s="1"/>
      <c r="Q85" s="1">
        <f>SUM(F85:N85,F88:N88)</f>
        <v>132009.73999999996</v>
      </c>
    </row>
    <row r="86" spans="4:14" ht="15" hidden="1">
      <c r="D86" s="77" t="s">
        <v>85</v>
      </c>
      <c r="E86" s="78"/>
      <c r="F86" s="79"/>
      <c r="G86" s="79"/>
      <c r="H86" s="79"/>
      <c r="I86" s="79"/>
      <c r="J86" s="79">
        <v>15152</v>
      </c>
      <c r="K86" s="79">
        <v>14950</v>
      </c>
      <c r="L86" s="80"/>
      <c r="M86" s="80"/>
      <c r="N86" s="81"/>
    </row>
    <row r="87" spans="4:17" ht="18" hidden="1">
      <c r="D87" s="82" t="s">
        <v>83</v>
      </c>
      <c r="E87" s="83"/>
      <c r="F87" s="80"/>
      <c r="G87" s="80"/>
      <c r="H87" s="80"/>
      <c r="I87" s="80"/>
      <c r="J87" s="80"/>
      <c r="K87" s="80"/>
      <c r="L87" s="80"/>
      <c r="M87" s="80"/>
      <c r="N87" s="81"/>
      <c r="Q87" s="1">
        <f>SUM(E85:E88)</f>
        <v>132009.74</v>
      </c>
    </row>
    <row r="88" spans="4:14" ht="20.25" hidden="1">
      <c r="D88" s="72" t="s">
        <v>84</v>
      </c>
      <c r="E88" s="73">
        <f>SUM(F88:N88)</f>
        <v>14292.510000000002</v>
      </c>
      <c r="F88" s="80">
        <v>1146.27</v>
      </c>
      <c r="G88" s="80">
        <v>2847.42</v>
      </c>
      <c r="H88" s="80">
        <v>2160.84</v>
      </c>
      <c r="I88" s="80">
        <v>1776.26</v>
      </c>
      <c r="J88" s="80">
        <v>2089.85</v>
      </c>
      <c r="K88" s="80">
        <v>1767.86</v>
      </c>
      <c r="L88" s="80">
        <v>1202.23</v>
      </c>
      <c r="M88" s="80">
        <v>784.95</v>
      </c>
      <c r="N88" s="81">
        <v>516.83</v>
      </c>
    </row>
    <row r="89" spans="4:14" ht="19.5" hidden="1" thickBot="1">
      <c r="D89" s="84" t="s">
        <v>85</v>
      </c>
      <c r="E89" s="85"/>
      <c r="F89" s="86"/>
      <c r="G89" s="86"/>
      <c r="H89" s="86"/>
      <c r="I89" s="86"/>
      <c r="J89" s="87">
        <v>1619</v>
      </c>
      <c r="K89" s="87">
        <v>950</v>
      </c>
      <c r="L89" s="88"/>
      <c r="M89" s="88"/>
      <c r="N89" s="89"/>
    </row>
    <row r="90" spans="5:14" ht="15.75" thickBot="1">
      <c r="E90" s="9"/>
      <c r="F90" s="10"/>
      <c r="G90" s="10"/>
      <c r="H90" s="10"/>
      <c r="I90" s="10"/>
      <c r="J90" s="10"/>
      <c r="K90" s="10"/>
      <c r="L90" s="10"/>
      <c r="M90" s="10"/>
      <c r="N90" s="10"/>
    </row>
    <row r="91" spans="5:11" ht="15.75">
      <c r="E91" s="90"/>
      <c r="F91" s="93" t="s">
        <v>87</v>
      </c>
      <c r="G91" s="94">
        <v>40757</v>
      </c>
      <c r="H91" s="95"/>
      <c r="K91" s="1"/>
    </row>
    <row r="92" spans="5:14" ht="15.75">
      <c r="E92" s="91"/>
      <c r="F92" s="96" t="s">
        <v>89</v>
      </c>
      <c r="G92" s="97">
        <v>41092</v>
      </c>
      <c r="H92" s="98"/>
      <c r="I92" s="1"/>
      <c r="J92" s="1"/>
      <c r="K92" s="1"/>
      <c r="L92" s="1"/>
      <c r="M92" s="1"/>
      <c r="N92" s="1"/>
    </row>
    <row r="93" spans="5:8" ht="16.5" thickBot="1">
      <c r="E93" s="92"/>
      <c r="F93" s="99" t="s">
        <v>88</v>
      </c>
      <c r="G93" s="100">
        <f>(+G92-G91)/30.41</f>
        <v>11.016113120683986</v>
      </c>
      <c r="H93" s="101" t="s">
        <v>99</v>
      </c>
    </row>
    <row r="94" spans="5:7" ht="15.75">
      <c r="E94" s="12"/>
      <c r="F94" s="11"/>
      <c r="G94" s="13"/>
    </row>
    <row r="95" spans="4:14" ht="15" hidden="1">
      <c r="D95" s="16" t="s">
        <v>90</v>
      </c>
      <c r="J95" s="1"/>
      <c r="K95" s="1"/>
      <c r="L95" s="1"/>
      <c r="M95" s="1"/>
      <c r="N95" s="1"/>
    </row>
    <row r="96" ht="15" hidden="1">
      <c r="D96" s="13" t="s">
        <v>95</v>
      </c>
    </row>
    <row r="97" spans="4:14" ht="15" hidden="1">
      <c r="D97" t="s">
        <v>91</v>
      </c>
      <c r="E97" s="3">
        <v>84</v>
      </c>
      <c r="F97" s="14"/>
      <c r="G97" s="14"/>
      <c r="H97" s="14"/>
      <c r="I97" s="14"/>
      <c r="J97" s="14">
        <f>SUM(J115,J119)</f>
        <v>1</v>
      </c>
      <c r="K97" s="14">
        <f>SUM(K115,K119)</f>
        <v>91</v>
      </c>
      <c r="L97" s="14">
        <f>SUM(L115,L119)</f>
        <v>-8</v>
      </c>
      <c r="M97" s="14"/>
      <c r="N97" s="14"/>
    </row>
    <row r="98" spans="4:11" ht="15" hidden="1">
      <c r="D98" t="s">
        <v>92</v>
      </c>
      <c r="E98" s="3">
        <v>16</v>
      </c>
      <c r="J98">
        <v>-13</v>
      </c>
      <c r="K98">
        <v>29</v>
      </c>
    </row>
    <row r="99" spans="4:5" ht="15" hidden="1">
      <c r="D99" t="s">
        <v>93</v>
      </c>
      <c r="E99" s="3">
        <v>22</v>
      </c>
    </row>
    <row r="100" spans="4:5" ht="25.5" hidden="1">
      <c r="D100" s="19" t="s">
        <v>97</v>
      </c>
      <c r="E100" s="3">
        <v>260</v>
      </c>
    </row>
    <row r="101" spans="4:5" ht="15" hidden="1">
      <c r="D101" t="s">
        <v>94</v>
      </c>
      <c r="E101" s="15">
        <v>114</v>
      </c>
    </row>
    <row r="102" ht="15" hidden="1">
      <c r="E102" s="3">
        <f>SUM(E97:E101)</f>
        <v>496</v>
      </c>
    </row>
    <row r="103" ht="15" hidden="1">
      <c r="E103" s="5"/>
    </row>
    <row r="104" ht="15" hidden="1">
      <c r="D104" s="13" t="s">
        <v>96</v>
      </c>
    </row>
    <row r="105" spans="4:13" ht="15" hidden="1">
      <c r="D105" t="s">
        <v>26</v>
      </c>
      <c r="E105" s="3">
        <v>-11</v>
      </c>
      <c r="K105">
        <v>139</v>
      </c>
      <c r="L105">
        <v>-73</v>
      </c>
      <c r="M105">
        <v>-78</v>
      </c>
    </row>
    <row r="106" spans="4:13" ht="15" hidden="1">
      <c r="D106" t="s">
        <v>4</v>
      </c>
      <c r="E106" s="3">
        <v>34</v>
      </c>
      <c r="K106">
        <v>42</v>
      </c>
      <c r="L106">
        <v>-8</v>
      </c>
      <c r="M106">
        <v>0</v>
      </c>
    </row>
    <row r="107" spans="4:13" ht="15" hidden="1">
      <c r="D107" t="s">
        <v>0</v>
      </c>
      <c r="E107" s="3">
        <v>-7</v>
      </c>
      <c r="K107">
        <v>72</v>
      </c>
      <c r="L107">
        <v>1</v>
      </c>
      <c r="M107">
        <v>-80</v>
      </c>
    </row>
    <row r="108" spans="4:11" ht="15" hidden="1">
      <c r="D108" t="s">
        <v>10</v>
      </c>
      <c r="E108" s="3">
        <v>2</v>
      </c>
      <c r="J108">
        <v>-54</v>
      </c>
      <c r="K108">
        <v>55</v>
      </c>
    </row>
    <row r="109" spans="10:13" ht="15" hidden="1">
      <c r="J109" s="18"/>
      <c r="K109" s="18"/>
      <c r="L109" s="18"/>
      <c r="M109" s="18"/>
    </row>
    <row r="110" spans="10:14" ht="15" hidden="1">
      <c r="J110" s="17">
        <f>SUM(J97:J108)</f>
        <v>-66</v>
      </c>
      <c r="K110" s="17">
        <f>SUM(K97:K108)</f>
        <v>428</v>
      </c>
      <c r="L110" s="17">
        <f>SUM(L97:L108)</f>
        <v>-88</v>
      </c>
      <c r="M110" s="17">
        <f>SUM(M97:M108)</f>
        <v>-158</v>
      </c>
      <c r="N110" s="17">
        <f>SUM(N97:N108)</f>
        <v>0</v>
      </c>
    </row>
    <row r="111" ht="15" hidden="1"/>
    <row r="112" spans="4:14" ht="15" hidden="1">
      <c r="D112" t="s">
        <v>0</v>
      </c>
      <c r="E112" s="3">
        <v>-7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72</v>
      </c>
      <c r="L112">
        <v>1</v>
      </c>
      <c r="M112">
        <v>-80</v>
      </c>
      <c r="N112">
        <v>0</v>
      </c>
    </row>
    <row r="113" spans="4:14" ht="15" hidden="1">
      <c r="D113" t="s">
        <v>1</v>
      </c>
      <c r="E113" s="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  <row r="114" spans="4:14" ht="15" hidden="1">
      <c r="D114" t="s">
        <v>3</v>
      </c>
      <c r="E114" s="3">
        <v>4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3</v>
      </c>
      <c r="L114">
        <v>0</v>
      </c>
      <c r="M114">
        <v>0</v>
      </c>
      <c r="N114">
        <v>0</v>
      </c>
    </row>
    <row r="115" spans="4:14" ht="15" hidden="1">
      <c r="D115" t="s">
        <v>4</v>
      </c>
      <c r="E115" s="3">
        <v>34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42</v>
      </c>
      <c r="L115">
        <v>-8</v>
      </c>
      <c r="M115">
        <v>0</v>
      </c>
      <c r="N115">
        <v>0</v>
      </c>
    </row>
    <row r="116" spans="4:14" ht="15" hidden="1">
      <c r="D116" t="s">
        <v>5</v>
      </c>
      <c r="E116" s="3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  <row r="117" spans="4:14" ht="15" hidden="1">
      <c r="D117" t="s">
        <v>6</v>
      </c>
      <c r="E117" s="3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4:14" ht="15" hidden="1">
      <c r="D118" t="s">
        <v>7</v>
      </c>
      <c r="E118" s="3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-9</v>
      </c>
      <c r="L118">
        <v>10</v>
      </c>
      <c r="M118">
        <v>0</v>
      </c>
      <c r="N118">
        <v>0</v>
      </c>
    </row>
    <row r="119" spans="4:14" ht="15" hidden="1">
      <c r="D119" t="s">
        <v>2</v>
      </c>
      <c r="E119" s="3">
        <v>50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49</v>
      </c>
      <c r="L119">
        <v>0</v>
      </c>
      <c r="M119">
        <v>0</v>
      </c>
      <c r="N119">
        <v>0</v>
      </c>
    </row>
    <row r="120" spans="4:14" ht="15" hidden="1">
      <c r="D120" t="s">
        <v>8</v>
      </c>
      <c r="E120" s="3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</row>
    <row r="121" spans="4:14" ht="15" hidden="1">
      <c r="D121" t="s">
        <v>10</v>
      </c>
      <c r="E121" s="3">
        <v>2</v>
      </c>
      <c r="F121">
        <v>0</v>
      </c>
      <c r="G121">
        <v>0</v>
      </c>
      <c r="H121">
        <v>0</v>
      </c>
      <c r="I121">
        <v>0</v>
      </c>
      <c r="J121">
        <v>-54</v>
      </c>
      <c r="K121">
        <v>55</v>
      </c>
      <c r="L121">
        <v>0</v>
      </c>
      <c r="M121">
        <v>0</v>
      </c>
      <c r="N121">
        <v>0</v>
      </c>
    </row>
    <row r="122" spans="4:14" ht="15" hidden="1">
      <c r="D122" t="s">
        <v>11</v>
      </c>
      <c r="E122" s="3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</row>
    <row r="123" spans="4:14" ht="15" hidden="1">
      <c r="D123" t="s">
        <v>9</v>
      </c>
      <c r="E123" s="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</row>
    <row r="124" spans="4:14" ht="15" hidden="1">
      <c r="D124" t="s">
        <v>14</v>
      </c>
      <c r="E124" s="3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</row>
    <row r="125" spans="4:14" ht="15" hidden="1">
      <c r="D125" t="s">
        <v>15</v>
      </c>
      <c r="E125" s="3">
        <v>1</v>
      </c>
      <c r="F125">
        <v>0</v>
      </c>
      <c r="G125">
        <v>0</v>
      </c>
      <c r="H125">
        <v>0</v>
      </c>
      <c r="I125">
        <v>0</v>
      </c>
      <c r="J125">
        <v>-4</v>
      </c>
      <c r="K125">
        <v>4</v>
      </c>
      <c r="L125">
        <v>0</v>
      </c>
      <c r="M125">
        <v>0</v>
      </c>
      <c r="N125">
        <v>0</v>
      </c>
    </row>
    <row r="126" spans="4:14" ht="15" hidden="1">
      <c r="D126" t="s">
        <v>12</v>
      </c>
      <c r="E126" s="3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</row>
    <row r="127" spans="4:14" ht="15" hidden="1">
      <c r="D127" t="s">
        <v>13</v>
      </c>
      <c r="E127" s="3">
        <v>16</v>
      </c>
      <c r="F127">
        <v>0</v>
      </c>
      <c r="G127">
        <v>0</v>
      </c>
      <c r="H127">
        <v>0</v>
      </c>
      <c r="I127">
        <v>0</v>
      </c>
      <c r="J127">
        <v>-13</v>
      </c>
      <c r="K127">
        <v>29</v>
      </c>
      <c r="L127">
        <v>0</v>
      </c>
      <c r="M127">
        <v>0</v>
      </c>
      <c r="N127">
        <v>0</v>
      </c>
    </row>
    <row r="128" spans="4:14" ht="15" hidden="1">
      <c r="D128" t="s">
        <v>24</v>
      </c>
      <c r="E128" s="3">
        <v>1</v>
      </c>
      <c r="F128">
        <v>0</v>
      </c>
      <c r="G128">
        <v>0</v>
      </c>
      <c r="H128">
        <v>0</v>
      </c>
      <c r="I128">
        <v>0</v>
      </c>
      <c r="J128">
        <v>-22</v>
      </c>
      <c r="K128">
        <v>22</v>
      </c>
      <c r="L128">
        <v>0</v>
      </c>
      <c r="M128">
        <v>0</v>
      </c>
      <c r="N128">
        <v>0</v>
      </c>
    </row>
    <row r="129" spans="4:14" ht="15" hidden="1">
      <c r="D129" t="s">
        <v>25</v>
      </c>
      <c r="E129" s="3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</row>
    <row r="130" spans="4:14" ht="15" hidden="1">
      <c r="D130" t="s">
        <v>26</v>
      </c>
      <c r="E130" s="3">
        <v>-11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139</v>
      </c>
      <c r="L130">
        <v>-73</v>
      </c>
      <c r="M130">
        <v>-78</v>
      </c>
      <c r="N130">
        <v>0</v>
      </c>
    </row>
    <row r="131" spans="4:14" ht="15" hidden="1">
      <c r="D131" t="s">
        <v>18</v>
      </c>
      <c r="E131" s="3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4:14" ht="15" hidden="1">
      <c r="D132" t="s">
        <v>16</v>
      </c>
      <c r="E132" s="3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</row>
    <row r="133" spans="4:14" ht="15" hidden="1">
      <c r="D133" t="s">
        <v>19</v>
      </c>
      <c r="E133" s="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</row>
    <row r="134" spans="4:14" ht="15" hidden="1">
      <c r="D134" t="s">
        <v>17</v>
      </c>
      <c r="E134" s="3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-8</v>
      </c>
      <c r="L134">
        <v>8</v>
      </c>
      <c r="M134">
        <v>0</v>
      </c>
      <c r="N134">
        <v>0</v>
      </c>
    </row>
    <row r="135" spans="4:14" ht="15" hidden="1">
      <c r="D135" t="s">
        <v>22</v>
      </c>
      <c r="E135" s="3">
        <v>22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-3</v>
      </c>
      <c r="L135">
        <v>21</v>
      </c>
      <c r="M135">
        <v>5</v>
      </c>
      <c r="N135">
        <v>0</v>
      </c>
    </row>
    <row r="136" spans="4:14" ht="15" hidden="1">
      <c r="D136" t="s">
        <v>20</v>
      </c>
      <c r="E136" s="3">
        <v>0</v>
      </c>
      <c r="F136">
        <v>0</v>
      </c>
      <c r="G136">
        <v>0</v>
      </c>
      <c r="H136">
        <v>0</v>
      </c>
      <c r="I136">
        <v>0</v>
      </c>
      <c r="J136">
        <v>-10</v>
      </c>
      <c r="K136">
        <v>11</v>
      </c>
      <c r="L136">
        <v>0</v>
      </c>
      <c r="M136">
        <v>0</v>
      </c>
      <c r="N136">
        <v>0</v>
      </c>
    </row>
    <row r="137" spans="4:14" ht="15" hidden="1">
      <c r="D137" t="s">
        <v>21</v>
      </c>
      <c r="E137" s="3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</row>
    <row r="138" spans="4:14" ht="15" hidden="1">
      <c r="D138" t="s">
        <v>23</v>
      </c>
      <c r="E138" s="3">
        <v>260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-50</v>
      </c>
      <c r="L138">
        <v>300</v>
      </c>
      <c r="M138">
        <v>10</v>
      </c>
      <c r="N138">
        <v>0</v>
      </c>
    </row>
    <row r="139" spans="4:14" ht="15" hidden="1">
      <c r="D139" t="s">
        <v>27</v>
      </c>
      <c r="E139" s="3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-5</v>
      </c>
      <c r="M139">
        <v>5</v>
      </c>
      <c r="N139">
        <v>0</v>
      </c>
    </row>
    <row r="140" spans="4:14" ht="15" hidden="1">
      <c r="D140" t="s">
        <v>28</v>
      </c>
      <c r="E140" s="3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</row>
    <row r="141" spans="4:14" ht="15" hidden="1">
      <c r="D141" t="s">
        <v>29</v>
      </c>
      <c r="E141" s="3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</row>
    <row r="142" spans="4:14" ht="15" hidden="1">
      <c r="D142" t="s">
        <v>30</v>
      </c>
      <c r="E142" s="3">
        <v>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-43</v>
      </c>
      <c r="M142">
        <v>45</v>
      </c>
      <c r="N142">
        <v>0</v>
      </c>
    </row>
    <row r="143" spans="4:14" ht="15" hidden="1">
      <c r="D143" t="s">
        <v>31</v>
      </c>
      <c r="E143" s="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</row>
    <row r="144" spans="4:14" ht="15" hidden="1">
      <c r="D144" t="s">
        <v>32</v>
      </c>
      <c r="E144" s="3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</row>
    <row r="145" spans="4:14" ht="15" hidden="1">
      <c r="D145" t="s">
        <v>33</v>
      </c>
      <c r="E145" s="3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-2</v>
      </c>
      <c r="M145">
        <v>2</v>
      </c>
      <c r="N145">
        <v>0</v>
      </c>
    </row>
    <row r="146" spans="4:14" ht="15" hidden="1">
      <c r="D146" t="s">
        <v>34</v>
      </c>
      <c r="E146" s="3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</row>
    <row r="147" spans="4:14" ht="15" hidden="1">
      <c r="D147" t="s">
        <v>35</v>
      </c>
      <c r="E147" s="3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-1</v>
      </c>
      <c r="M147">
        <v>1</v>
      </c>
      <c r="N147">
        <v>0</v>
      </c>
    </row>
    <row r="148" spans="4:14" ht="15" hidden="1">
      <c r="D148" t="s">
        <v>36</v>
      </c>
      <c r="E148" s="3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4:14" ht="15" hidden="1">
      <c r="D149" t="s">
        <v>37</v>
      </c>
      <c r="E149" s="3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-12</v>
      </c>
      <c r="M149">
        <v>12</v>
      </c>
      <c r="N149">
        <v>0</v>
      </c>
    </row>
    <row r="150" spans="4:14" ht="15" hidden="1">
      <c r="D150" t="s">
        <v>38</v>
      </c>
      <c r="E150" s="3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</row>
    <row r="151" spans="4:14" ht="15" hidden="1">
      <c r="D151" t="s">
        <v>39</v>
      </c>
      <c r="E151" s="3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</row>
    <row r="152" spans="4:14" ht="15" hidden="1">
      <c r="D152" t="s">
        <v>40</v>
      </c>
      <c r="E152" s="3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</row>
    <row r="153" spans="4:14" ht="15" hidden="1">
      <c r="D153" t="s">
        <v>41</v>
      </c>
      <c r="E153" s="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</row>
    <row r="154" spans="4:14" ht="15" hidden="1">
      <c r="D154" t="s">
        <v>42</v>
      </c>
      <c r="E154" s="3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</row>
    <row r="155" spans="4:14" ht="15" hidden="1">
      <c r="D155" t="s">
        <v>43</v>
      </c>
      <c r="E155" s="3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</row>
    <row r="156" spans="4:14" ht="15" hidden="1">
      <c r="D156" t="s">
        <v>44</v>
      </c>
      <c r="E156" s="3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</row>
    <row r="157" spans="4:14" ht="15" hidden="1">
      <c r="D157" t="s">
        <v>45</v>
      </c>
      <c r="E157" s="3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4:14" ht="15" hidden="1">
      <c r="D158" t="s">
        <v>46</v>
      </c>
      <c r="E158" s="3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</row>
    <row r="159" spans="4:14" ht="15" hidden="1">
      <c r="D159" t="s">
        <v>47</v>
      </c>
      <c r="E159" s="3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4:14" ht="15" hidden="1">
      <c r="D160" t="s">
        <v>48</v>
      </c>
      <c r="E160" s="3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4:14" ht="15" hidden="1">
      <c r="D161" t="s">
        <v>49</v>
      </c>
      <c r="E161" s="3">
        <v>3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-138</v>
      </c>
      <c r="M161">
        <v>141</v>
      </c>
      <c r="N161">
        <v>0</v>
      </c>
    </row>
    <row r="162" spans="4:14" ht="15" hidden="1">
      <c r="D162" t="s">
        <v>50</v>
      </c>
      <c r="E162" s="3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</row>
    <row r="163" spans="4:14" ht="15" hidden="1">
      <c r="D163" t="s">
        <v>51</v>
      </c>
      <c r="E163" s="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</row>
    <row r="164" spans="4:14" ht="15" hidden="1">
      <c r="D164" t="s">
        <v>52</v>
      </c>
      <c r="E164" s="3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</row>
    <row r="165" spans="4:14" ht="15" hidden="1">
      <c r="D165" t="s">
        <v>53</v>
      </c>
      <c r="E165" s="3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</row>
    <row r="166" spans="4:14" ht="15" hidden="1">
      <c r="D166" t="s">
        <v>54</v>
      </c>
      <c r="E166" s="3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</row>
    <row r="167" spans="4:14" ht="15" hidden="1">
      <c r="D167" t="s">
        <v>55</v>
      </c>
      <c r="E167" s="3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</row>
    <row r="168" spans="4:14" ht="15" hidden="1">
      <c r="D168" t="s">
        <v>56</v>
      </c>
      <c r="E168" s="3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</row>
    <row r="169" spans="4:14" ht="15" hidden="1">
      <c r="D169" t="s">
        <v>57</v>
      </c>
      <c r="E169" s="3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</row>
    <row r="170" spans="4:14" ht="15" hidden="1">
      <c r="D170" t="s">
        <v>58</v>
      </c>
      <c r="E170" s="3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</row>
    <row r="171" spans="4:14" ht="15" hidden="1">
      <c r="D171" t="s">
        <v>59</v>
      </c>
      <c r="E171" s="3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</row>
    <row r="172" spans="4:14" ht="15" hidden="1">
      <c r="D172" t="s">
        <v>60</v>
      </c>
      <c r="E172" s="3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-3</v>
      </c>
      <c r="L172">
        <v>1</v>
      </c>
      <c r="M172">
        <v>2</v>
      </c>
      <c r="N172">
        <v>0</v>
      </c>
    </row>
    <row r="173" spans="4:14" ht="15" hidden="1">
      <c r="D173" t="s">
        <v>61</v>
      </c>
      <c r="E173" s="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</row>
    <row r="174" spans="4:14" ht="15" hidden="1">
      <c r="D174" t="s">
        <v>62</v>
      </c>
      <c r="E174" s="3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</row>
    <row r="175" spans="4:14" ht="15" hidden="1">
      <c r="D175" t="s">
        <v>63</v>
      </c>
      <c r="E175" s="3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</row>
    <row r="176" spans="4:14" ht="15" hidden="1">
      <c r="D176" t="s">
        <v>64</v>
      </c>
      <c r="E176" s="3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</row>
    <row r="177" spans="4:14" ht="15" hidden="1">
      <c r="D177" t="s">
        <v>81</v>
      </c>
      <c r="E177" s="3">
        <v>377</v>
      </c>
      <c r="F177">
        <v>0</v>
      </c>
      <c r="G177">
        <v>0</v>
      </c>
      <c r="H177">
        <v>0</v>
      </c>
      <c r="I177">
        <v>0</v>
      </c>
      <c r="J177">
        <v>-101</v>
      </c>
      <c r="K177">
        <v>353</v>
      </c>
      <c r="L177">
        <v>59</v>
      </c>
      <c r="M177">
        <v>65</v>
      </c>
      <c r="N177">
        <v>0</v>
      </c>
    </row>
    <row r="178" ht="15" hidden="1"/>
    <row r="179" spans="4:14" ht="15" hidden="1">
      <c r="D179" t="s">
        <v>75</v>
      </c>
      <c r="E179" s="3">
        <v>114</v>
      </c>
      <c r="F179">
        <v>0.000514068546437596</v>
      </c>
      <c r="G179">
        <v>0</v>
      </c>
      <c r="H179">
        <v>0</v>
      </c>
      <c r="I179">
        <v>0</v>
      </c>
      <c r="J179">
        <v>166</v>
      </c>
      <c r="K179">
        <v>-386</v>
      </c>
      <c r="L179">
        <v>-62</v>
      </c>
      <c r="M179">
        <v>396</v>
      </c>
      <c r="N179">
        <v>0</v>
      </c>
    </row>
    <row r="180" ht="15" hidden="1"/>
    <row r="181" spans="10:14" ht="15" hidden="1">
      <c r="J181">
        <v>0.06029684601113173</v>
      </c>
      <c r="K181">
        <v>0.14768388444636554</v>
      </c>
      <c r="L181">
        <v>0.2568528619761099</v>
      </c>
      <c r="M181">
        <v>0.2623432290839816</v>
      </c>
      <c r="N181">
        <v>0.7531106745252129</v>
      </c>
    </row>
    <row r="182" spans="10:13" ht="15" hidden="1">
      <c r="J182" t="s">
        <v>76</v>
      </c>
      <c r="K182" t="s">
        <v>77</v>
      </c>
      <c r="L182">
        <v>0.21</v>
      </c>
      <c r="M182">
        <v>0.28</v>
      </c>
    </row>
    <row r="183" spans="4:14" ht="15" hidden="1">
      <c r="D183" t="s">
        <v>80</v>
      </c>
      <c r="E183" s="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</row>
    <row r="184" spans="4:14" ht="15" hidden="1">
      <c r="D184" t="s">
        <v>78</v>
      </c>
      <c r="E184" s="3">
        <v>491</v>
      </c>
      <c r="F184">
        <v>0.000514068546181079</v>
      </c>
      <c r="G184">
        <v>0</v>
      </c>
      <c r="H184">
        <v>0</v>
      </c>
      <c r="I184">
        <v>0</v>
      </c>
      <c r="J184">
        <v>65</v>
      </c>
      <c r="K184">
        <v>-33</v>
      </c>
      <c r="L184">
        <v>-3</v>
      </c>
      <c r="M184">
        <v>461</v>
      </c>
      <c r="N184">
        <v>0</v>
      </c>
    </row>
    <row r="185" ht="15" hidden="1"/>
    <row r="186" spans="4:14" ht="15" hidden="1">
      <c r="D186" t="s">
        <v>79</v>
      </c>
      <c r="J186">
        <v>16771</v>
      </c>
      <c r="K186">
        <v>15900</v>
      </c>
      <c r="L186">
        <v>18200</v>
      </c>
      <c r="M186">
        <v>18900</v>
      </c>
      <c r="N186">
        <v>19500</v>
      </c>
    </row>
    <row r="187" ht="15" hidden="1"/>
    <row r="188" ht="15" hidden="1"/>
    <row r="189" ht="15" hidden="1">
      <c r="D189" t="s">
        <v>82</v>
      </c>
    </row>
    <row r="190" spans="4:14" ht="15" hidden="1">
      <c r="D190" t="s">
        <v>86</v>
      </c>
      <c r="E190" s="3">
        <v>495</v>
      </c>
      <c r="F190">
        <v>0</v>
      </c>
      <c r="G190">
        <v>0</v>
      </c>
      <c r="H190">
        <v>0</v>
      </c>
      <c r="I190">
        <v>0</v>
      </c>
      <c r="J190">
        <v>67</v>
      </c>
      <c r="K190">
        <v>-105</v>
      </c>
      <c r="L190">
        <v>69</v>
      </c>
      <c r="M190">
        <v>464</v>
      </c>
      <c r="N190">
        <v>0</v>
      </c>
    </row>
    <row r="191" spans="4:11" ht="15" hidden="1">
      <c r="D191" t="s">
        <v>85</v>
      </c>
      <c r="J191">
        <v>15152</v>
      </c>
      <c r="K191">
        <v>14950</v>
      </c>
    </row>
    <row r="192" ht="15" hidden="1">
      <c r="D192" t="s">
        <v>83</v>
      </c>
    </row>
    <row r="193" spans="4:14" ht="15" hidden="1">
      <c r="D193" t="s">
        <v>84</v>
      </c>
      <c r="E193" s="3">
        <v>-4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73</v>
      </c>
      <c r="L193">
        <v>-74</v>
      </c>
      <c r="M193">
        <v>-3</v>
      </c>
      <c r="N193">
        <v>0</v>
      </c>
    </row>
    <row r="194" spans="4:11" ht="15" hidden="1">
      <c r="D194" t="s">
        <v>85</v>
      </c>
      <c r="J194">
        <v>1619</v>
      </c>
      <c r="K194">
        <v>950</v>
      </c>
    </row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spans="5:14" ht="15">
      <c r="E202" s="3" t="s">
        <v>102</v>
      </c>
      <c r="F202" s="23">
        <v>4796</v>
      </c>
      <c r="G202" s="23">
        <v>11467</v>
      </c>
      <c r="H202" s="23">
        <v>15971</v>
      </c>
      <c r="I202" s="23">
        <v>17297</v>
      </c>
      <c r="J202" s="23">
        <v>13976</v>
      </c>
      <c r="K202" s="23">
        <v>14822</v>
      </c>
      <c r="L202" s="23">
        <v>17262</v>
      </c>
      <c r="M202" s="23">
        <v>15699</v>
      </c>
      <c r="N202" s="23">
        <v>4688</v>
      </c>
    </row>
    <row r="203" spans="5:14" ht="15">
      <c r="E203" s="3" t="s">
        <v>103</v>
      </c>
      <c r="F203" s="23">
        <v>1146</v>
      </c>
      <c r="G203" s="23">
        <v>2847</v>
      </c>
      <c r="H203" s="23">
        <v>2161</v>
      </c>
      <c r="I203" s="23">
        <v>1776</v>
      </c>
      <c r="J203" s="23">
        <v>2090</v>
      </c>
      <c r="K203" s="24">
        <v>1776</v>
      </c>
      <c r="L203" s="24">
        <v>1299</v>
      </c>
      <c r="M203" s="24">
        <v>723</v>
      </c>
      <c r="N203" s="24">
        <v>212</v>
      </c>
    </row>
    <row r="204" spans="6:14" ht="15">
      <c r="F204" s="23"/>
      <c r="G204" s="23"/>
      <c r="H204" s="23" t="s">
        <v>98</v>
      </c>
      <c r="I204" s="23"/>
      <c r="J204" s="23"/>
      <c r="K204" s="24">
        <v>0.16700299213694245</v>
      </c>
      <c r="L204" s="24">
        <v>0.20409551670181644</v>
      </c>
      <c r="M204" s="24">
        <v>0.28027168397220703</v>
      </c>
      <c r="N204" s="24">
        <v>0.5604334018307491</v>
      </c>
    </row>
    <row r="205" spans="6:14" ht="15"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0:14" ht="15">
      <c r="J206">
        <v>14680</v>
      </c>
      <c r="K206">
        <v>14123</v>
      </c>
      <c r="L206">
        <v>16901</v>
      </c>
      <c r="M206">
        <v>16361</v>
      </c>
      <c r="N206">
        <v>4688</v>
      </c>
    </row>
    <row r="207" spans="10:14" ht="15">
      <c r="J207">
        <v>2090</v>
      </c>
      <c r="K207">
        <v>1776</v>
      </c>
      <c r="L207">
        <v>1299</v>
      </c>
      <c r="M207">
        <v>723</v>
      </c>
      <c r="N207">
        <v>212</v>
      </c>
    </row>
    <row r="208" ht="15">
      <c r="E208" s="5">
        <f>SUM(E85,E88)</f>
        <v>132009.74</v>
      </c>
    </row>
  </sheetData>
  <printOptions gridLines="1" horizontalCentered="1" verticalCentered="1"/>
  <pageMargins left="0.21" right="0.22" top="0.25" bottom="0.55" header="0.29" footer="0.2"/>
  <pageSetup fitToHeight="1" fitToWidth="1" horizontalDpi="600" verticalDpi="600" orientation="portrait" scale="70" r:id="rId1"/>
  <headerFooter alignWithMargins="0">
    <oddFooter>&amp;C&amp;14Page &amp;P of &amp;N&amp;R&amp;F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2007-08-09T14:13:11Z</cp:lastPrinted>
  <dcterms:created xsi:type="dcterms:W3CDTF">2007-06-26T17:00:03Z</dcterms:created>
  <dcterms:modified xsi:type="dcterms:W3CDTF">2007-08-09T14:52:35Z</dcterms:modified>
  <cp:category/>
  <cp:version/>
  <cp:contentType/>
  <cp:contentStatus/>
</cp:coreProperties>
</file>