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P3" sheetId="1" r:id="rId1"/>
  </sheets>
  <definedNames>
    <definedName name="_xlnm.Print_Area" localSheetId="0">'P3'!$D$70:$P$93,'P3'!$D$2:$P$68</definedName>
    <definedName name="_xlnm.Print_Titles" localSheetId="0">'P3'!$1:$2</definedName>
  </definedNames>
  <calcPr fullCalcOnLoad="1"/>
</workbook>
</file>

<file path=xl/sharedStrings.xml><?xml version="1.0" encoding="utf-8"?>
<sst xmlns="http://schemas.openxmlformats.org/spreadsheetml/2006/main" count="257" uniqueCount="112">
  <si>
    <t xml:space="preserve">Job: 1204 - VV Sys Procurements (nonVVSA)-DUDEK </t>
  </si>
  <si>
    <t xml:space="preserve">Job: 1250 - Vacuum Vessel Fabrication**CLOSED** 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</si>
  <si>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</si>
  <si>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</si>
  <si>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</si>
  <si>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</si>
  <si>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</si>
  <si>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</si>
  <si>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</si>
  <si>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</si>
  <si>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1408 - MC Winding Supplies-CHRZANOWSKI     </t>
  </si>
  <si>
    <t xml:space="preserve">Job: 1411 - MCWF Fabr. S005242-HEITZENROEDER    </t>
  </si>
  <si>
    <t xml:space="preserve">Job: 1451 - Mod Coil Winding-CHRZANOWSKI        </t>
  </si>
  <si>
    <t>Job: 1459 - Mod Coil Fabr.Punch List-CHRZANOWSKI</t>
  </si>
  <si>
    <t>Job: 1421 - Mod Coil Interface Design-WILLIAMSON</t>
  </si>
  <si>
    <t xml:space="preserve">Job: 1431 - Mod. Coil Interface Hardware-DUDEK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</si>
  <si>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</si>
  <si>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</si>
  <si>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</si>
  <si>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</si>
  <si>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 xml:space="preserve">Job: 1803/1805- FPA Tooling/Constr-BROWN/DUDEK  </t>
  </si>
  <si>
    <t>Job: 1806 - FP Assembly specs</t>
  </si>
  <si>
    <t xml:space="preserve">Job: 1802 - FP Assy Oversight&amp;Support-VIOLA     </t>
  </si>
  <si>
    <t>Job:1810-Field Period Assy -Station 1 2 3  VIOLA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</si>
  <si>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</si>
  <si>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</si>
  <si>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</si>
  <si>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>Job: 1815 - Field Period Assy</t>
  </si>
  <si>
    <t xml:space="preserve">Job: 1901 - Stellarator Core Mngtt&amp;Integr-COLE  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</si>
  <si>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</si>
  <si>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</si>
  <si>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</si>
  <si>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</si>
  <si>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</si>
  <si>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</si>
  <si>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</si>
  <si>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</si>
  <si>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</si>
  <si>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</si>
  <si>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</si>
  <si>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</si>
  <si>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</si>
  <si>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</si>
  <si>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</si>
  <si>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</si>
  <si>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</si>
  <si>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</si>
  <si>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</si>
  <si>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</si>
  <si>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</si>
  <si>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</si>
  <si>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</si>
  <si>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</si>
  <si>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</si>
  <si>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</si>
  <si>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>Job: 8101 - Project Management &amp; Control-NEILSON</t>
  </si>
  <si>
    <t xml:space="preserve">Job: 8102 - NCSX MIE Management ORNL-LYON     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</si>
  <si>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</si>
  <si>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</si>
  <si>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</si>
  <si>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>Job: 8205 - Dimensional Control Coordin-REIERSEN</t>
  </si>
  <si>
    <t xml:space="preserve">Job: 8210 - FY07 Rebaseling tasks               </t>
  </si>
  <si>
    <t>Job: 8215 Plant Design</t>
  </si>
  <si>
    <t xml:space="preserve">Job: 8501 - Integrated Systems Testing-GENTILE  </t>
  </si>
  <si>
    <t xml:space="preserve">Job: 8998 - Allocations-STRYKOWSKY              </t>
  </si>
  <si>
    <t>TOTAL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</si>
  <si>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</si>
  <si>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</si>
  <si>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</si>
  <si>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</si>
  <si>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</si>
  <si>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</si>
  <si>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</si>
  <si>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</si>
  <si>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</si>
  <si>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Contingency =</t>
  </si>
  <si>
    <t>Gruber range =</t>
  </si>
  <si>
    <t>9%-17%</t>
  </si>
  <si>
    <t>EAC =</t>
  </si>
  <si>
    <t>Funding =</t>
  </si>
  <si>
    <t>Actual Cost (through April 30th)=</t>
  </si>
  <si>
    <t>ETC (from May1st 2007)=</t>
  </si>
  <si>
    <t>PPPL</t>
  </si>
  <si>
    <t>ORNL</t>
  </si>
  <si>
    <t>Plan=</t>
  </si>
  <si>
    <t>Funding=</t>
  </si>
  <si>
    <t>Plan with all contingency =</t>
  </si>
  <si>
    <t>Planned Finish =</t>
  </si>
  <si>
    <t>Schedule Contingency =</t>
  </si>
  <si>
    <t>CD-4=</t>
  </si>
  <si>
    <t>Changes from Wednesday</t>
  </si>
  <si>
    <t>Title III for PF and TF contract</t>
  </si>
  <si>
    <t>Winding Punch list insert repair</t>
  </si>
  <si>
    <t>1802 FPA add'l 2nd shift to keep schedule</t>
  </si>
  <si>
    <t>contingency increment</t>
  </si>
  <si>
    <t>Cost Increases</t>
  </si>
  <si>
    <t>Schedule changes</t>
  </si>
  <si>
    <t>1810 FPA station 2 &amp; 3 Bushings($200k) and add'l tasks</t>
  </si>
  <si>
    <t>conservative=</t>
  </si>
  <si>
    <t>months</t>
  </si>
  <si>
    <t xml:space="preserve">Job: 1429 - MC Interface R&amp;D-GETTELFINGER       </t>
  </si>
  <si>
    <t xml:space="preserve">Job: 8205 - Dimensional Control Coordin-ELLIS   </t>
  </si>
  <si>
    <t>pppl</t>
  </si>
  <si>
    <t>ornl</t>
  </si>
  <si>
    <t>MIE Funding =</t>
  </si>
  <si>
    <t>TOTAL PROGRAM FUNDING =</t>
  </si>
  <si>
    <t>Research Funding =</t>
  </si>
  <si>
    <t>Contingency-Project</t>
  </si>
  <si>
    <t>Actual Cost</t>
  </si>
  <si>
    <t>FY2012</t>
  </si>
  <si>
    <t>FY2013</t>
  </si>
  <si>
    <t>NCSX INCREMENTAL CASE  FUNDING SCENARIO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</si>
</sst>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%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m/d/yy;@"/>
    <numFmt numFmtId="173" formatCode="&quot;$&quot;#,##0.0_);[Red]\(&quot;$&quot;#,##0.0\)"/>
  </numFmts>
  <fonts count="1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i/>
      <sz val="14"/>
      <name val="Arial"/>
      <family val="2"/>
    </font>
    <font>
      <i/>
      <sz val="11"/>
      <name val="Arial"/>
      <family val="2"/>
    </font>
    <font>
      <b/>
      <u val="single"/>
      <sz val="20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5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166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166" fontId="6" fillId="0" borderId="0" xfId="0" applyNumberFormat="1" applyFont="1" applyAlignment="1">
      <alignment/>
    </xf>
    <xf numFmtId="0" fontId="14" fillId="0" borderId="0" xfId="0" applyFont="1" applyAlignment="1">
      <alignment/>
    </xf>
    <xf numFmtId="170" fontId="0" fillId="0" borderId="0" xfId="15" applyNumberFormat="1" applyAlignment="1">
      <alignment/>
    </xf>
    <xf numFmtId="0" fontId="5" fillId="0" borderId="1" xfId="0" applyFont="1" applyBorder="1" applyAlignment="1">
      <alignment/>
    </xf>
    <xf numFmtId="0" fontId="15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166" fontId="12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6" fontId="0" fillId="0" borderId="0" xfId="19" applyNumberFormat="1" applyAlignment="1">
      <alignment/>
    </xf>
    <xf numFmtId="0" fontId="7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right"/>
    </xf>
    <xf numFmtId="166" fontId="8" fillId="2" borderId="0" xfId="0" applyNumberFormat="1" applyFont="1" applyFill="1" applyBorder="1" applyAlignment="1">
      <alignment/>
    </xf>
    <xf numFmtId="166" fontId="14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66" fontId="3" fillId="2" borderId="6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6" xfId="0" applyNumberForma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right"/>
    </xf>
    <xf numFmtId="166" fontId="9" fillId="2" borderId="8" xfId="0" applyNumberFormat="1" applyFont="1" applyFill="1" applyBorder="1" applyAlignment="1">
      <alignment/>
    </xf>
    <xf numFmtId="166" fontId="4" fillId="2" borderId="8" xfId="0" applyNumberFormat="1" applyFont="1" applyFill="1" applyBorder="1" applyAlignment="1">
      <alignment/>
    </xf>
    <xf numFmtId="166" fontId="2" fillId="2" borderId="8" xfId="0" applyNumberFormat="1" applyFont="1" applyFill="1" applyBorder="1" applyAlignment="1">
      <alignment/>
    </xf>
    <xf numFmtId="166" fontId="0" fillId="2" borderId="8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 horizontal="right"/>
    </xf>
    <xf numFmtId="172" fontId="6" fillId="3" borderId="3" xfId="0" applyNumberFormat="1" applyFont="1" applyFill="1" applyBorder="1" applyAlignment="1" quotePrefix="1">
      <alignment/>
    </xf>
    <xf numFmtId="0" fontId="5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66" fontId="6" fillId="3" borderId="0" xfId="0" applyNumberFormat="1" applyFont="1" applyFill="1" applyBorder="1" applyAlignment="1">
      <alignment horizontal="right"/>
    </xf>
    <xf numFmtId="172" fontId="6" fillId="3" borderId="0" xfId="0" applyNumberFormat="1" applyFont="1" applyFill="1" applyBorder="1" applyAlignment="1" quotePrefix="1">
      <alignment/>
    </xf>
    <xf numFmtId="166" fontId="5" fillId="3" borderId="6" xfId="0" applyNumberFormat="1" applyFont="1" applyFill="1" applyBorder="1" applyAlignment="1">
      <alignment/>
    </xf>
    <xf numFmtId="166" fontId="6" fillId="3" borderId="7" xfId="0" applyNumberFormat="1" applyFont="1" applyFill="1" applyBorder="1" applyAlignment="1">
      <alignment/>
    </xf>
    <xf numFmtId="0" fontId="6" fillId="3" borderId="8" xfId="0" applyFont="1" applyFill="1" applyBorder="1" applyAlignment="1">
      <alignment horizontal="right"/>
    </xf>
    <xf numFmtId="169" fontId="6" fillId="3" borderId="8" xfId="15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166" fontId="7" fillId="3" borderId="3" xfId="0" applyNumberFormat="1" applyFont="1" applyFill="1" applyBorder="1" applyAlignment="1">
      <alignment/>
    </xf>
    <xf numFmtId="166" fontId="3" fillId="3" borderId="3" xfId="0" applyNumberFormat="1" applyFont="1" applyFill="1" applyBorder="1" applyAlignment="1">
      <alignment/>
    </xf>
    <xf numFmtId="166" fontId="0" fillId="3" borderId="3" xfId="0" applyNumberFormat="1" applyFill="1" applyBorder="1" applyAlignment="1">
      <alignment/>
    </xf>
    <xf numFmtId="166" fontId="0" fillId="3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166" fontId="5" fillId="3" borderId="0" xfId="0" applyNumberFormat="1" applyFont="1" applyFill="1" applyBorder="1" applyAlignment="1">
      <alignment/>
    </xf>
    <xf numFmtId="166" fontId="0" fillId="3" borderId="0" xfId="0" applyNumberFormat="1" applyFill="1" applyBorder="1" applyAlignment="1">
      <alignment/>
    </xf>
    <xf numFmtId="166" fontId="0" fillId="3" borderId="6" xfId="0" applyNumberFormat="1" applyFill="1" applyBorder="1" applyAlignment="1">
      <alignment/>
    </xf>
    <xf numFmtId="0" fontId="3" fillId="3" borderId="5" xfId="0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/>
    </xf>
    <xf numFmtId="167" fontId="17" fillId="3" borderId="0" xfId="19" applyNumberFormat="1" applyFont="1" applyFill="1" applyBorder="1" applyAlignment="1">
      <alignment/>
    </xf>
    <xf numFmtId="166" fontId="3" fillId="3" borderId="0" xfId="0" applyNumberFormat="1" applyFont="1" applyFill="1" applyBorder="1" applyAlignment="1">
      <alignment/>
    </xf>
    <xf numFmtId="166" fontId="3" fillId="3" borderId="6" xfId="0" applyNumberFormat="1" applyFont="1" applyFill="1" applyBorder="1" applyAlignment="1">
      <alignment/>
    </xf>
    <xf numFmtId="167" fontId="9" fillId="3" borderId="0" xfId="19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9" fontId="10" fillId="3" borderId="0" xfId="19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right"/>
    </xf>
    <xf numFmtId="9" fontId="2" fillId="3" borderId="0" xfId="19" applyFont="1" applyFill="1" applyBorder="1" applyAlignment="1">
      <alignment/>
    </xf>
    <xf numFmtId="0" fontId="16" fillId="3" borderId="0" xfId="0" applyFont="1" applyFill="1" applyBorder="1" applyAlignment="1">
      <alignment horizontal="right"/>
    </xf>
    <xf numFmtId="9" fontId="16" fillId="3" borderId="0" xfId="0" applyNumberFormat="1" applyFont="1" applyFill="1" applyBorder="1" applyAlignment="1" quotePrefix="1">
      <alignment/>
    </xf>
    <xf numFmtId="0" fontId="16" fillId="3" borderId="0" xfId="0" applyFont="1" applyFill="1" applyBorder="1" applyAlignment="1" quotePrefix="1">
      <alignment/>
    </xf>
    <xf numFmtId="166" fontId="12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8" fillId="3" borderId="5" xfId="0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166" fontId="9" fillId="3" borderId="3" xfId="0" applyNumberFormat="1" applyFont="1" applyFill="1" applyBorder="1" applyAlignment="1">
      <alignment/>
    </xf>
    <xf numFmtId="166" fontId="4" fillId="3" borderId="3" xfId="0" applyNumberFormat="1" applyFont="1" applyFill="1" applyBorder="1" applyAlignment="1">
      <alignment/>
    </xf>
    <xf numFmtId="166" fontId="4" fillId="3" borderId="4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/>
    </xf>
    <xf numFmtId="166" fontId="4" fillId="3" borderId="0" xfId="0" applyNumberFormat="1" applyFont="1" applyFill="1" applyBorder="1" applyAlignment="1">
      <alignment/>
    </xf>
    <xf numFmtId="166" fontId="18" fillId="3" borderId="0" xfId="0" applyNumberFormat="1" applyFont="1" applyFill="1" applyBorder="1" applyAlignment="1">
      <alignment/>
    </xf>
    <xf numFmtId="166" fontId="18" fillId="3" borderId="6" xfId="0" applyNumberFormat="1" applyFont="1" applyFill="1" applyBorder="1" applyAlignment="1">
      <alignment/>
    </xf>
    <xf numFmtId="0" fontId="4" fillId="3" borderId="7" xfId="0" applyFont="1" applyFill="1" applyBorder="1" applyAlignment="1">
      <alignment horizontal="right"/>
    </xf>
    <xf numFmtId="166" fontId="9" fillId="3" borderId="8" xfId="0" applyNumberFormat="1" applyFont="1" applyFill="1" applyBorder="1" applyAlignment="1">
      <alignment/>
    </xf>
    <xf numFmtId="166" fontId="4" fillId="3" borderId="8" xfId="0" applyNumberFormat="1" applyFont="1" applyFill="1" applyBorder="1" applyAlignment="1">
      <alignment/>
    </xf>
    <xf numFmtId="166" fontId="4" fillId="3" borderId="9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8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8"/>
  <sheetViews>
    <sheetView tabSelected="1" workbookViewId="0" topLeftCell="C1">
      <pane ySplit="1095" topLeftCell="BM61" activePane="bottomLeft" state="split"/>
      <selection pane="topLeft" activeCell="D2" sqref="D2"/>
      <selection pane="bottomLeft" activeCell="Q75" sqref="Q75"/>
    </sheetView>
  </sheetViews>
  <sheetFormatPr defaultColWidth="9.140625" defaultRowHeight="12.75"/>
  <cols>
    <col min="3" max="3" width="7.00390625" style="0" customWidth="1"/>
    <col min="4" max="4" width="32.7109375" style="0" customWidth="1"/>
    <col min="5" max="5" width="14.140625" style="3" customWidth="1"/>
    <col min="6" max="6" width="10.28125" style="0" customWidth="1"/>
    <col min="7" max="7" width="11.00390625" style="0" customWidth="1"/>
    <col min="8" max="9" width="8.00390625" style="0" customWidth="1"/>
    <col min="10" max="13" width="9.421875" style="0" customWidth="1"/>
    <col min="14" max="14" width="12.00390625" style="0" bestFit="1" customWidth="1"/>
    <col min="15" max="15" width="9.00390625" style="0" bestFit="1" customWidth="1"/>
    <col min="16" max="16" width="9.00390625" style="0" customWidth="1"/>
    <col min="17" max="17" width="48.8515625" style="0" bestFit="1" customWidth="1"/>
  </cols>
  <sheetData>
    <row r="1" spans="4:14" ht="26.25">
      <c r="D1" s="6" t="s">
        <v>111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5:16" ht="15.75">
      <c r="E2" s="4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70</v>
      </c>
      <c r="K2" s="2" t="s">
        <v>71</v>
      </c>
      <c r="L2" s="2" t="s">
        <v>72</v>
      </c>
      <c r="M2" s="2" t="s">
        <v>73</v>
      </c>
      <c r="N2" s="2" t="s">
        <v>74</v>
      </c>
      <c r="O2" s="2" t="s">
        <v>109</v>
      </c>
      <c r="P2" s="2" t="s">
        <v>110</v>
      </c>
    </row>
    <row r="3" spans="1:17" s="20" customFormat="1" ht="12.75">
      <c r="A3" s="20">
        <f>IF(B3=C3,"","X")</f>
      </c>
      <c r="B3">
        <v>1204</v>
      </c>
      <c r="C3" s="20">
        <v>1204</v>
      </c>
      <c r="D3" s="20" t="s">
        <v>0</v>
      </c>
      <c r="E3" s="21">
        <f>SUM(F3:N3)</f>
        <v>408</v>
      </c>
      <c r="F3" s="21"/>
      <c r="G3" s="21"/>
      <c r="H3" s="21"/>
      <c r="I3" s="21"/>
      <c r="J3">
        <v>47</v>
      </c>
      <c r="K3">
        <v>162</v>
      </c>
      <c r="L3">
        <v>1</v>
      </c>
      <c r="M3">
        <v>198</v>
      </c>
      <c r="N3"/>
      <c r="O3" s="21"/>
      <c r="P3" s="21"/>
      <c r="Q3" t="s">
        <v>0</v>
      </c>
    </row>
    <row r="4" spans="1:17" s="20" customFormat="1" ht="12.75">
      <c r="A4" s="20">
        <f aca="true" t="shared" si="0" ref="A4:A67">IF(B4=C4,"","X")</f>
      </c>
      <c r="B4">
        <v>1250</v>
      </c>
      <c r="C4" s="20">
        <v>1250</v>
      </c>
      <c r="D4" s="20" t="s">
        <v>1</v>
      </c>
      <c r="E4" s="21">
        <f aca="true" t="shared" si="1" ref="E4:E67">SUM(F4:N4)</f>
        <v>-252</v>
      </c>
      <c r="F4" s="21"/>
      <c r="G4" s="21"/>
      <c r="H4" s="21"/>
      <c r="I4" s="21"/>
      <c r="J4">
        <v>-252</v>
      </c>
      <c r="K4"/>
      <c r="L4"/>
      <c r="M4"/>
      <c r="N4"/>
      <c r="O4" s="21"/>
      <c r="P4" s="21"/>
      <c r="Q4" t="s">
        <v>1</v>
      </c>
    </row>
    <row r="5" spans="1:17" s="20" customFormat="1" ht="12.75">
      <c r="A5" s="20">
        <f t="shared" si="0"/>
      </c>
      <c r="B5">
        <v>1302</v>
      </c>
      <c r="C5" s="20">
        <v>1302</v>
      </c>
      <c r="D5" s="20" t="s">
        <v>3</v>
      </c>
      <c r="E5" s="21">
        <f t="shared" si="1"/>
        <v>254</v>
      </c>
      <c r="F5" s="21"/>
      <c r="G5" s="21"/>
      <c r="H5" s="21"/>
      <c r="I5" s="21"/>
      <c r="J5">
        <v>94</v>
      </c>
      <c r="K5">
        <v>160</v>
      </c>
      <c r="L5"/>
      <c r="M5"/>
      <c r="N5"/>
      <c r="O5" s="21"/>
      <c r="P5" s="21"/>
      <c r="Q5" t="s">
        <v>3</v>
      </c>
    </row>
    <row r="6" spans="1:17" s="20" customFormat="1" ht="12.75">
      <c r="A6" s="20">
        <f t="shared" si="0"/>
      </c>
      <c r="B6">
        <v>1352</v>
      </c>
      <c r="C6" s="20">
        <v>1352</v>
      </c>
      <c r="D6" s="20" t="s">
        <v>4</v>
      </c>
      <c r="E6" s="21">
        <f t="shared" si="1"/>
        <v>1622</v>
      </c>
      <c r="F6" s="21"/>
      <c r="G6" s="21"/>
      <c r="H6" s="21"/>
      <c r="I6" s="21"/>
      <c r="J6"/>
      <c r="K6">
        <v>1255</v>
      </c>
      <c r="L6">
        <v>339</v>
      </c>
      <c r="M6">
        <v>28</v>
      </c>
      <c r="N6"/>
      <c r="O6" s="21"/>
      <c r="P6" s="21"/>
      <c r="Q6" t="s">
        <v>4</v>
      </c>
    </row>
    <row r="7" spans="1:17" s="20" customFormat="1" ht="12.75">
      <c r="A7" s="20">
        <f t="shared" si="0"/>
      </c>
      <c r="B7">
        <v>1353</v>
      </c>
      <c r="C7" s="20">
        <v>1353</v>
      </c>
      <c r="D7" s="20" t="s">
        <v>5</v>
      </c>
      <c r="E7" s="21">
        <f t="shared" si="1"/>
        <v>337</v>
      </c>
      <c r="F7" s="21"/>
      <c r="G7" s="21"/>
      <c r="H7" s="21"/>
      <c r="I7" s="21"/>
      <c r="J7"/>
      <c r="K7"/>
      <c r="L7">
        <v>78</v>
      </c>
      <c r="M7">
        <v>259</v>
      </c>
      <c r="N7"/>
      <c r="O7" s="21"/>
      <c r="P7" s="21"/>
      <c r="Q7" t="s">
        <v>5</v>
      </c>
    </row>
    <row r="8" spans="1:17" s="20" customFormat="1" ht="12.75">
      <c r="A8" s="20">
        <f t="shared" si="0"/>
      </c>
      <c r="B8">
        <v>1354</v>
      </c>
      <c r="C8" s="20">
        <v>1354</v>
      </c>
      <c r="D8" s="20" t="s">
        <v>6</v>
      </c>
      <c r="E8" s="21">
        <f t="shared" si="1"/>
        <v>159</v>
      </c>
      <c r="F8" s="21"/>
      <c r="G8" s="21"/>
      <c r="H8" s="21"/>
      <c r="I8" s="21"/>
      <c r="J8"/>
      <c r="K8">
        <v>69</v>
      </c>
      <c r="L8">
        <v>90</v>
      </c>
      <c r="M8"/>
      <c r="N8"/>
      <c r="O8" s="21"/>
      <c r="P8" s="21"/>
      <c r="Q8" t="s">
        <v>6</v>
      </c>
    </row>
    <row r="9" spans="1:17" s="20" customFormat="1" ht="12.75">
      <c r="A9" s="20">
        <f t="shared" si="0"/>
      </c>
      <c r="B9">
        <v>1355</v>
      </c>
      <c r="C9" s="20">
        <v>1355</v>
      </c>
      <c r="D9" s="20" t="s">
        <v>7</v>
      </c>
      <c r="E9" s="21">
        <f t="shared" si="1"/>
        <v>72</v>
      </c>
      <c r="F9" s="21"/>
      <c r="G9" s="21"/>
      <c r="H9" s="21"/>
      <c r="I9" s="21"/>
      <c r="J9"/>
      <c r="K9">
        <v>34</v>
      </c>
      <c r="L9">
        <v>36</v>
      </c>
      <c r="M9">
        <v>2</v>
      </c>
      <c r="N9"/>
      <c r="O9" s="21"/>
      <c r="P9" s="21"/>
      <c r="Q9" t="s">
        <v>7</v>
      </c>
    </row>
    <row r="10" spans="1:17" s="20" customFormat="1" ht="12.75">
      <c r="A10" s="20">
        <f t="shared" si="0"/>
      </c>
      <c r="B10">
        <v>1361</v>
      </c>
      <c r="C10" s="20">
        <v>1361</v>
      </c>
      <c r="D10" s="20" t="s">
        <v>2</v>
      </c>
      <c r="E10" s="21">
        <f t="shared" si="1"/>
        <v>1003</v>
      </c>
      <c r="F10" s="21"/>
      <c r="G10" s="21"/>
      <c r="H10" s="21"/>
      <c r="I10" s="21"/>
      <c r="J10">
        <v>228</v>
      </c>
      <c r="K10">
        <v>775</v>
      </c>
      <c r="L10"/>
      <c r="M10"/>
      <c r="N10"/>
      <c r="O10" s="21"/>
      <c r="P10" s="21"/>
      <c r="Q10" t="s">
        <v>2</v>
      </c>
    </row>
    <row r="11" spans="1:17" s="20" customFormat="1" ht="12.75">
      <c r="A11" s="20">
        <f t="shared" si="0"/>
      </c>
      <c r="B11">
        <v>1404</v>
      </c>
      <c r="C11" s="20">
        <v>1404</v>
      </c>
      <c r="D11" s="20" t="s">
        <v>8</v>
      </c>
      <c r="E11" s="21">
        <f t="shared" si="1"/>
        <v>-36</v>
      </c>
      <c r="F11" s="21"/>
      <c r="G11" s="21"/>
      <c r="H11" s="21"/>
      <c r="I11" s="21"/>
      <c r="J11">
        <v>-36</v>
      </c>
      <c r="K11"/>
      <c r="L11"/>
      <c r="M11"/>
      <c r="N11"/>
      <c r="O11" s="21"/>
      <c r="P11" s="21"/>
      <c r="Q11" t="s">
        <v>8</v>
      </c>
    </row>
    <row r="12" spans="1:17" s="20" customFormat="1" ht="12.75">
      <c r="A12" s="20">
        <f t="shared" si="0"/>
      </c>
      <c r="B12">
        <v>1408</v>
      </c>
      <c r="C12" s="20">
        <v>1408</v>
      </c>
      <c r="D12" s="20" t="s">
        <v>10</v>
      </c>
      <c r="E12" s="21">
        <f t="shared" si="1"/>
        <v>350</v>
      </c>
      <c r="F12" s="21"/>
      <c r="G12" s="21"/>
      <c r="H12" s="21"/>
      <c r="I12" s="21"/>
      <c r="J12">
        <v>178</v>
      </c>
      <c r="K12">
        <v>172</v>
      </c>
      <c r="L12"/>
      <c r="M12"/>
      <c r="N12"/>
      <c r="O12" s="21"/>
      <c r="P12" s="21"/>
      <c r="Q12" t="s">
        <v>10</v>
      </c>
    </row>
    <row r="13" spans="1:17" s="20" customFormat="1" ht="12.75">
      <c r="A13" s="20">
        <f t="shared" si="0"/>
      </c>
      <c r="B13">
        <v>1411</v>
      </c>
      <c r="C13" s="20">
        <v>1411</v>
      </c>
      <c r="D13" s="20" t="s">
        <v>11</v>
      </c>
      <c r="E13" s="21">
        <f t="shared" si="1"/>
        <v>-80</v>
      </c>
      <c r="F13" s="21"/>
      <c r="G13" s="21"/>
      <c r="H13" s="21"/>
      <c r="I13" s="21"/>
      <c r="J13">
        <v>-80</v>
      </c>
      <c r="K13"/>
      <c r="L13"/>
      <c r="M13"/>
      <c r="N13"/>
      <c r="O13" s="21"/>
      <c r="P13" s="21"/>
      <c r="Q13" t="s">
        <v>11</v>
      </c>
    </row>
    <row r="14" spans="1:17" s="20" customFormat="1" ht="12.75">
      <c r="A14" s="20">
        <f t="shared" si="0"/>
      </c>
      <c r="B14">
        <v>1416</v>
      </c>
      <c r="C14" s="20">
        <v>1416</v>
      </c>
      <c r="D14" s="20" t="s">
        <v>9</v>
      </c>
      <c r="E14" s="21">
        <f t="shared" si="1"/>
        <v>280</v>
      </c>
      <c r="F14" s="21"/>
      <c r="G14" s="21"/>
      <c r="H14" s="21"/>
      <c r="I14" s="21"/>
      <c r="J14">
        <v>70</v>
      </c>
      <c r="K14">
        <v>210</v>
      </c>
      <c r="L14"/>
      <c r="M14"/>
      <c r="N14"/>
      <c r="O14" s="21"/>
      <c r="P14" s="21"/>
      <c r="Q14" t="s">
        <v>9</v>
      </c>
    </row>
    <row r="15" spans="1:17" s="20" customFormat="1" ht="12.75">
      <c r="A15" s="20">
        <f t="shared" si="0"/>
      </c>
      <c r="B15">
        <v>1421</v>
      </c>
      <c r="C15" s="20">
        <v>1421</v>
      </c>
      <c r="D15" s="20" t="s">
        <v>14</v>
      </c>
      <c r="E15" s="21">
        <f t="shared" si="1"/>
        <v>1208</v>
      </c>
      <c r="F15" s="21"/>
      <c r="G15" s="21"/>
      <c r="H15" s="21"/>
      <c r="I15" s="21"/>
      <c r="J15">
        <v>996</v>
      </c>
      <c r="K15">
        <v>212</v>
      </c>
      <c r="L15"/>
      <c r="M15"/>
      <c r="N15"/>
      <c r="O15" s="21"/>
      <c r="P15" s="21"/>
      <c r="Q15" t="s">
        <v>14</v>
      </c>
    </row>
    <row r="16" spans="1:17" s="20" customFormat="1" ht="12.75">
      <c r="A16" s="20">
        <f t="shared" si="0"/>
      </c>
      <c r="B16">
        <v>1429</v>
      </c>
      <c r="C16">
        <v>1429</v>
      </c>
      <c r="D16" t="s">
        <v>100</v>
      </c>
      <c r="E16" s="21">
        <f t="shared" si="1"/>
        <v>118</v>
      </c>
      <c r="F16" s="21"/>
      <c r="G16" s="21"/>
      <c r="H16" s="21"/>
      <c r="I16" s="21"/>
      <c r="J16">
        <v>118</v>
      </c>
      <c r="K16"/>
      <c r="L16"/>
      <c r="M16"/>
      <c r="N16"/>
      <c r="O16" s="21"/>
      <c r="P16" s="21"/>
      <c r="Q16" t="s">
        <v>100</v>
      </c>
    </row>
    <row r="17" spans="1:17" s="20" customFormat="1" ht="12.75">
      <c r="A17" s="20">
        <f t="shared" si="0"/>
      </c>
      <c r="B17">
        <v>1431</v>
      </c>
      <c r="C17" s="20">
        <v>1431</v>
      </c>
      <c r="D17" s="20" t="s">
        <v>15</v>
      </c>
      <c r="E17" s="21">
        <f t="shared" si="1"/>
        <v>1039</v>
      </c>
      <c r="F17" s="21"/>
      <c r="G17" s="21"/>
      <c r="H17" s="21"/>
      <c r="I17" s="21"/>
      <c r="J17">
        <v>362</v>
      </c>
      <c r="K17">
        <v>660</v>
      </c>
      <c r="L17">
        <v>17</v>
      </c>
      <c r="M17"/>
      <c r="N17"/>
      <c r="O17" s="21"/>
      <c r="P17" s="21"/>
      <c r="Q17" t="s">
        <v>15</v>
      </c>
    </row>
    <row r="18" spans="1:17" s="20" customFormat="1" ht="12.75">
      <c r="A18" s="20">
        <f t="shared" si="0"/>
      </c>
      <c r="B18">
        <v>1451</v>
      </c>
      <c r="C18" s="20">
        <v>1451</v>
      </c>
      <c r="D18" s="20" t="s">
        <v>12</v>
      </c>
      <c r="E18" s="21">
        <f t="shared" si="1"/>
        <v>2866</v>
      </c>
      <c r="F18" s="21"/>
      <c r="G18" s="21"/>
      <c r="H18" s="21"/>
      <c r="I18" s="21"/>
      <c r="J18">
        <v>1069</v>
      </c>
      <c r="K18">
        <v>1797</v>
      </c>
      <c r="L18"/>
      <c r="M18"/>
      <c r="N18"/>
      <c r="O18" s="21"/>
      <c r="P18" s="21"/>
      <c r="Q18" t="s">
        <v>12</v>
      </c>
    </row>
    <row r="19" spans="1:17" s="20" customFormat="1" ht="12.75">
      <c r="A19" s="20">
        <f t="shared" si="0"/>
      </c>
      <c r="B19">
        <v>1459</v>
      </c>
      <c r="C19" s="20">
        <v>1459</v>
      </c>
      <c r="D19" s="20" t="s">
        <v>13</v>
      </c>
      <c r="E19" s="21">
        <f t="shared" si="1"/>
        <v>501</v>
      </c>
      <c r="F19" s="21"/>
      <c r="G19" s="21"/>
      <c r="H19" s="21"/>
      <c r="I19" s="21"/>
      <c r="J19">
        <v>90</v>
      </c>
      <c r="K19">
        <v>411</v>
      </c>
      <c r="L19"/>
      <c r="M19"/>
      <c r="N19"/>
      <c r="O19" s="21"/>
      <c r="P19" s="21"/>
      <c r="Q19" t="s">
        <v>13</v>
      </c>
    </row>
    <row r="20" spans="1:17" s="20" customFormat="1" ht="12.75">
      <c r="A20" s="20">
        <f t="shared" si="0"/>
      </c>
      <c r="B20">
        <v>1501</v>
      </c>
      <c r="C20" s="20">
        <v>1501</v>
      </c>
      <c r="D20" s="20" t="s">
        <v>24</v>
      </c>
      <c r="E20" s="21">
        <f t="shared" si="1"/>
        <v>187</v>
      </c>
      <c r="F20" s="21"/>
      <c r="G20" s="21"/>
      <c r="H20" s="21"/>
      <c r="I20" s="21"/>
      <c r="J20">
        <v>153</v>
      </c>
      <c r="K20">
        <v>34</v>
      </c>
      <c r="L20"/>
      <c r="M20"/>
      <c r="N20"/>
      <c r="O20" s="21"/>
      <c r="P20" s="21"/>
      <c r="Q20" t="s">
        <v>24</v>
      </c>
    </row>
    <row r="21" spans="1:17" s="20" customFormat="1" ht="12.75">
      <c r="A21" s="20">
        <f t="shared" si="0"/>
      </c>
      <c r="B21">
        <v>1550</v>
      </c>
      <c r="C21" s="20">
        <v>1550</v>
      </c>
      <c r="D21" s="20" t="s">
        <v>25</v>
      </c>
      <c r="E21" s="21">
        <f t="shared" si="1"/>
        <v>1068</v>
      </c>
      <c r="F21" s="21"/>
      <c r="G21" s="21"/>
      <c r="H21" s="21"/>
      <c r="I21" s="21"/>
      <c r="J21"/>
      <c r="K21">
        <v>580</v>
      </c>
      <c r="L21">
        <v>488</v>
      </c>
      <c r="M21"/>
      <c r="N21"/>
      <c r="O21" s="21"/>
      <c r="P21" s="21"/>
      <c r="Q21" t="s">
        <v>25</v>
      </c>
    </row>
    <row r="22" spans="1:17" s="20" customFormat="1" ht="12.75">
      <c r="A22" s="20">
        <f t="shared" si="0"/>
      </c>
      <c r="B22">
        <v>1601</v>
      </c>
      <c r="C22" s="20">
        <v>1601</v>
      </c>
      <c r="D22" s="20" t="s">
        <v>26</v>
      </c>
      <c r="E22" s="21">
        <f t="shared" si="1"/>
        <v>851</v>
      </c>
      <c r="F22" s="21"/>
      <c r="G22" s="21"/>
      <c r="H22" s="21"/>
      <c r="I22" s="21"/>
      <c r="J22">
        <v>6</v>
      </c>
      <c r="K22">
        <v>418</v>
      </c>
      <c r="L22">
        <v>408</v>
      </c>
      <c r="M22">
        <v>19</v>
      </c>
      <c r="N22"/>
      <c r="O22" s="21"/>
      <c r="P22" s="21"/>
      <c r="Q22" t="s">
        <v>26</v>
      </c>
    </row>
    <row r="23" spans="1:17" s="20" customFormat="1" ht="12.75">
      <c r="A23" s="20">
        <f t="shared" si="0"/>
      </c>
      <c r="B23">
        <v>1701</v>
      </c>
      <c r="C23" s="20">
        <v>1701</v>
      </c>
      <c r="D23" s="20" t="s">
        <v>18</v>
      </c>
      <c r="E23" s="21">
        <f t="shared" si="1"/>
        <v>206</v>
      </c>
      <c r="F23" s="21"/>
      <c r="G23" s="21"/>
      <c r="H23" s="21"/>
      <c r="I23" s="21"/>
      <c r="J23"/>
      <c r="K23">
        <v>15</v>
      </c>
      <c r="L23">
        <v>191</v>
      </c>
      <c r="M23"/>
      <c r="N23"/>
      <c r="O23" s="21"/>
      <c r="P23" s="21"/>
      <c r="Q23" t="s">
        <v>18</v>
      </c>
    </row>
    <row r="24" spans="1:17" s="20" customFormat="1" ht="12.75">
      <c r="A24" s="20">
        <f t="shared" si="0"/>
      </c>
      <c r="B24">
        <v>1702</v>
      </c>
      <c r="C24" s="20">
        <v>1702</v>
      </c>
      <c r="D24" s="20" t="s">
        <v>16</v>
      </c>
      <c r="E24" s="21">
        <f t="shared" si="1"/>
        <v>163</v>
      </c>
      <c r="F24" s="21"/>
      <c r="G24" s="21"/>
      <c r="H24" s="21"/>
      <c r="I24" s="21"/>
      <c r="J24"/>
      <c r="K24">
        <v>163</v>
      </c>
      <c r="L24"/>
      <c r="M24"/>
      <c r="N24"/>
      <c r="O24" s="21"/>
      <c r="P24" s="21"/>
      <c r="Q24" t="s">
        <v>16</v>
      </c>
    </row>
    <row r="25" spans="1:17" s="20" customFormat="1" ht="12.75">
      <c r="A25" s="20">
        <f t="shared" si="0"/>
      </c>
      <c r="B25">
        <v>1751</v>
      </c>
      <c r="C25" s="20">
        <v>1751</v>
      </c>
      <c r="D25" s="20" t="s">
        <v>19</v>
      </c>
      <c r="E25" s="21">
        <f t="shared" si="1"/>
        <v>325</v>
      </c>
      <c r="F25" s="21"/>
      <c r="G25" s="21"/>
      <c r="H25" s="21"/>
      <c r="I25" s="21"/>
      <c r="J25"/>
      <c r="K25"/>
      <c r="L25"/>
      <c r="M25">
        <v>325</v>
      </c>
      <c r="N25"/>
      <c r="O25" s="21"/>
      <c r="P25" s="21"/>
      <c r="Q25" t="s">
        <v>19</v>
      </c>
    </row>
    <row r="26" spans="1:17" s="20" customFormat="1" ht="12.75">
      <c r="A26" s="20">
        <f t="shared" si="0"/>
      </c>
      <c r="B26">
        <v>1752</v>
      </c>
      <c r="C26" s="20">
        <v>1752</v>
      </c>
      <c r="D26" s="20" t="s">
        <v>17</v>
      </c>
      <c r="E26" s="21">
        <f t="shared" si="1"/>
        <v>89</v>
      </c>
      <c r="F26" s="21"/>
      <c r="G26" s="21"/>
      <c r="H26" s="21"/>
      <c r="I26" s="21"/>
      <c r="J26"/>
      <c r="K26">
        <v>85</v>
      </c>
      <c r="L26">
        <v>4</v>
      </c>
      <c r="M26"/>
      <c r="N26"/>
      <c r="O26" s="21"/>
      <c r="P26" s="21"/>
      <c r="Q26" t="s">
        <v>17</v>
      </c>
    </row>
    <row r="27" spans="1:17" s="20" customFormat="1" ht="12.75">
      <c r="A27" s="20">
        <f t="shared" si="0"/>
      </c>
      <c r="B27">
        <v>1802</v>
      </c>
      <c r="C27" s="20">
        <v>1802</v>
      </c>
      <c r="D27" s="20" t="s">
        <v>22</v>
      </c>
      <c r="E27" s="21">
        <f t="shared" si="1"/>
        <v>1988</v>
      </c>
      <c r="F27" s="21"/>
      <c r="G27" s="21"/>
      <c r="H27" s="21"/>
      <c r="I27" s="21"/>
      <c r="J27">
        <v>253</v>
      </c>
      <c r="K27">
        <v>957</v>
      </c>
      <c r="L27">
        <v>778</v>
      </c>
      <c r="M27"/>
      <c r="N27"/>
      <c r="O27" s="21"/>
      <c r="P27" s="21"/>
      <c r="Q27" t="s">
        <v>22</v>
      </c>
    </row>
    <row r="28" spans="1:17" s="20" customFormat="1" ht="12.75">
      <c r="A28" s="20">
        <f t="shared" si="0"/>
      </c>
      <c r="B28">
        <v>1803</v>
      </c>
      <c r="C28" s="20">
        <v>1803</v>
      </c>
      <c r="D28" s="20" t="s">
        <v>20</v>
      </c>
      <c r="E28" s="21">
        <f t="shared" si="1"/>
        <v>517</v>
      </c>
      <c r="F28" s="21"/>
      <c r="G28" s="21"/>
      <c r="H28" s="21"/>
      <c r="I28" s="21"/>
      <c r="J28">
        <v>131</v>
      </c>
      <c r="K28">
        <v>386</v>
      </c>
      <c r="L28"/>
      <c r="M28"/>
      <c r="N28"/>
      <c r="O28" s="21"/>
      <c r="P28" s="21"/>
      <c r="Q28" t="s">
        <v>20</v>
      </c>
    </row>
    <row r="29" spans="1:17" s="20" customFormat="1" ht="12.75">
      <c r="A29" s="20">
        <f t="shared" si="0"/>
      </c>
      <c r="B29">
        <v>1806</v>
      </c>
      <c r="C29" s="20">
        <v>1806</v>
      </c>
      <c r="D29" s="20" t="s">
        <v>21</v>
      </c>
      <c r="E29" s="21">
        <f t="shared" si="1"/>
        <v>515</v>
      </c>
      <c r="F29" s="21"/>
      <c r="G29" s="21"/>
      <c r="H29" s="21"/>
      <c r="I29" s="21"/>
      <c r="J29">
        <v>92</v>
      </c>
      <c r="K29">
        <v>385</v>
      </c>
      <c r="L29">
        <v>38</v>
      </c>
      <c r="M29"/>
      <c r="N29"/>
      <c r="O29" s="21"/>
      <c r="P29" s="21"/>
      <c r="Q29" t="s">
        <v>21</v>
      </c>
    </row>
    <row r="30" spans="1:17" s="20" customFormat="1" ht="12.75">
      <c r="A30" s="20">
        <f t="shared" si="0"/>
      </c>
      <c r="B30">
        <v>1810</v>
      </c>
      <c r="C30" s="20">
        <v>1810</v>
      </c>
      <c r="D30" s="20" t="s">
        <v>23</v>
      </c>
      <c r="E30" s="21">
        <f t="shared" si="1"/>
        <v>5826</v>
      </c>
      <c r="F30" s="21"/>
      <c r="G30" s="21"/>
      <c r="H30" s="21"/>
      <c r="I30" s="21"/>
      <c r="J30">
        <v>1266</v>
      </c>
      <c r="K30">
        <v>2889</v>
      </c>
      <c r="L30">
        <v>1671</v>
      </c>
      <c r="M30"/>
      <c r="N30"/>
      <c r="O30" s="21"/>
      <c r="P30" s="21"/>
      <c r="Q30" t="s">
        <v>23</v>
      </c>
    </row>
    <row r="31" spans="1:17" s="20" customFormat="1" ht="12.75">
      <c r="A31" s="20">
        <f t="shared" si="0"/>
      </c>
      <c r="B31">
        <v>1815</v>
      </c>
      <c r="C31" s="20">
        <v>1815</v>
      </c>
      <c r="D31" s="20" t="s">
        <v>27</v>
      </c>
      <c r="E31" s="21">
        <f t="shared" si="1"/>
        <v>1330</v>
      </c>
      <c r="F31" s="21"/>
      <c r="G31" s="21"/>
      <c r="H31" s="21"/>
      <c r="I31" s="21"/>
      <c r="J31"/>
      <c r="K31">
        <v>275</v>
      </c>
      <c r="L31">
        <v>1055</v>
      </c>
      <c r="M31"/>
      <c r="N31"/>
      <c r="O31" s="21"/>
      <c r="P31" s="21"/>
      <c r="Q31" t="s">
        <v>27</v>
      </c>
    </row>
    <row r="32" spans="1:17" s="20" customFormat="1" ht="12.75">
      <c r="A32" s="20">
        <f t="shared" si="0"/>
      </c>
      <c r="B32">
        <v>1901</v>
      </c>
      <c r="C32" s="20">
        <v>1901</v>
      </c>
      <c r="D32" s="20" t="s">
        <v>28</v>
      </c>
      <c r="E32" s="21">
        <f t="shared" si="1"/>
        <v>1513</v>
      </c>
      <c r="F32" s="21"/>
      <c r="G32" s="21"/>
      <c r="H32" s="21"/>
      <c r="I32" s="21"/>
      <c r="J32">
        <v>162</v>
      </c>
      <c r="K32">
        <v>408</v>
      </c>
      <c r="L32">
        <v>432</v>
      </c>
      <c r="M32">
        <v>448</v>
      </c>
      <c r="N32">
        <v>63</v>
      </c>
      <c r="O32" s="21"/>
      <c r="P32" s="21"/>
      <c r="Q32" t="s">
        <v>28</v>
      </c>
    </row>
    <row r="33" spans="1:17" s="20" customFormat="1" ht="12.75">
      <c r="A33" s="20">
        <f t="shared" si="0"/>
      </c>
      <c r="B33">
        <v>2101</v>
      </c>
      <c r="C33" s="20">
        <v>2101</v>
      </c>
      <c r="D33" s="20" t="s">
        <v>29</v>
      </c>
      <c r="E33" s="21">
        <f t="shared" si="1"/>
        <v>69</v>
      </c>
      <c r="F33" s="21"/>
      <c r="G33" s="21"/>
      <c r="H33" s="21"/>
      <c r="I33" s="21"/>
      <c r="J33"/>
      <c r="K33"/>
      <c r="L33">
        <v>13</v>
      </c>
      <c r="M33">
        <v>56</v>
      </c>
      <c r="N33"/>
      <c r="O33" s="21"/>
      <c r="P33" s="21"/>
      <c r="Q33" t="s">
        <v>29</v>
      </c>
    </row>
    <row r="34" spans="1:17" s="20" customFormat="1" ht="12.75">
      <c r="A34" s="20">
        <f t="shared" si="0"/>
      </c>
      <c r="B34">
        <v>2201</v>
      </c>
      <c r="C34" s="20">
        <v>2201</v>
      </c>
      <c r="D34" s="20" t="s">
        <v>30</v>
      </c>
      <c r="E34" s="21">
        <f t="shared" si="1"/>
        <v>171</v>
      </c>
      <c r="F34" s="21"/>
      <c r="G34" s="21"/>
      <c r="H34" s="21"/>
      <c r="I34" s="21"/>
      <c r="J34"/>
      <c r="K34"/>
      <c r="L34">
        <v>98</v>
      </c>
      <c r="M34">
        <v>73</v>
      </c>
      <c r="N34"/>
      <c r="O34" s="21"/>
      <c r="P34" s="21"/>
      <c r="Q34" t="s">
        <v>30</v>
      </c>
    </row>
    <row r="35" spans="1:17" s="20" customFormat="1" ht="12.75">
      <c r="A35" s="20">
        <f t="shared" si="0"/>
      </c>
      <c r="B35">
        <v>3101</v>
      </c>
      <c r="C35" s="20">
        <v>3101</v>
      </c>
      <c r="D35" s="20" t="s">
        <v>31</v>
      </c>
      <c r="E35" s="21">
        <f t="shared" si="1"/>
        <v>291</v>
      </c>
      <c r="F35" s="21"/>
      <c r="G35" s="21"/>
      <c r="H35" s="21"/>
      <c r="I35" s="21"/>
      <c r="J35">
        <v>184</v>
      </c>
      <c r="K35">
        <v>107</v>
      </c>
      <c r="L35"/>
      <c r="M35"/>
      <c r="N35"/>
      <c r="O35" s="21"/>
      <c r="P35" s="21"/>
      <c r="Q35" t="s">
        <v>31</v>
      </c>
    </row>
    <row r="36" spans="1:17" s="20" customFormat="1" ht="12.75">
      <c r="A36" s="20">
        <f t="shared" si="0"/>
      </c>
      <c r="B36">
        <v>3601</v>
      </c>
      <c r="C36" s="20">
        <v>3601</v>
      </c>
      <c r="D36" s="20" t="s">
        <v>32</v>
      </c>
      <c r="E36" s="21">
        <f t="shared" si="1"/>
        <v>30</v>
      </c>
      <c r="F36" s="21"/>
      <c r="G36" s="21"/>
      <c r="H36" s="21"/>
      <c r="I36" s="21"/>
      <c r="J36"/>
      <c r="K36"/>
      <c r="L36">
        <v>18</v>
      </c>
      <c r="M36">
        <v>12</v>
      </c>
      <c r="N36"/>
      <c r="O36" s="21"/>
      <c r="P36" s="21"/>
      <c r="Q36" t="s">
        <v>32</v>
      </c>
    </row>
    <row r="37" spans="1:17" s="20" customFormat="1" ht="12.75">
      <c r="A37" s="20">
        <f t="shared" si="0"/>
      </c>
      <c r="B37">
        <v>3801</v>
      </c>
      <c r="C37" s="20">
        <v>3801</v>
      </c>
      <c r="D37" s="20" t="s">
        <v>33</v>
      </c>
      <c r="E37" s="21">
        <f t="shared" si="1"/>
        <v>262</v>
      </c>
      <c r="F37" s="21"/>
      <c r="G37" s="21"/>
      <c r="H37" s="21"/>
      <c r="I37" s="21"/>
      <c r="J37"/>
      <c r="K37"/>
      <c r="L37">
        <v>144</v>
      </c>
      <c r="M37">
        <v>118</v>
      </c>
      <c r="N37"/>
      <c r="O37" s="21"/>
      <c r="P37" s="21"/>
      <c r="Q37" t="s">
        <v>33</v>
      </c>
    </row>
    <row r="38" spans="1:17" s="20" customFormat="1" ht="12.75">
      <c r="A38" s="20">
        <f t="shared" si="0"/>
      </c>
      <c r="B38">
        <v>3901</v>
      </c>
      <c r="C38" s="20">
        <v>3901</v>
      </c>
      <c r="D38" s="20" t="s">
        <v>34</v>
      </c>
      <c r="E38" s="21">
        <f t="shared" si="1"/>
        <v>132</v>
      </c>
      <c r="F38" s="21"/>
      <c r="G38" s="21"/>
      <c r="H38" s="21"/>
      <c r="I38" s="21"/>
      <c r="J38">
        <v>11</v>
      </c>
      <c r="K38">
        <v>29</v>
      </c>
      <c r="L38">
        <v>30</v>
      </c>
      <c r="M38">
        <v>62</v>
      </c>
      <c r="N38"/>
      <c r="O38" s="21"/>
      <c r="P38" s="21"/>
      <c r="Q38" t="s">
        <v>34</v>
      </c>
    </row>
    <row r="39" spans="1:17" s="20" customFormat="1" ht="12.75">
      <c r="A39" s="20">
        <f t="shared" si="0"/>
      </c>
      <c r="B39">
        <v>4101</v>
      </c>
      <c r="C39" s="20">
        <v>4101</v>
      </c>
      <c r="D39" s="20" t="s">
        <v>35</v>
      </c>
      <c r="E39" s="21">
        <f t="shared" si="1"/>
        <v>54</v>
      </c>
      <c r="F39" s="21"/>
      <c r="G39" s="21"/>
      <c r="H39" s="21"/>
      <c r="I39" s="21"/>
      <c r="J39">
        <v>-104</v>
      </c>
      <c r="K39">
        <v>1</v>
      </c>
      <c r="L39">
        <v>72</v>
      </c>
      <c r="M39">
        <v>85</v>
      </c>
      <c r="N39"/>
      <c r="O39" s="21"/>
      <c r="P39" s="21"/>
      <c r="Q39" t="s">
        <v>35</v>
      </c>
    </row>
    <row r="40" spans="1:17" s="20" customFormat="1" ht="12.75">
      <c r="A40" s="20">
        <f t="shared" si="0"/>
      </c>
      <c r="B40">
        <v>4301</v>
      </c>
      <c r="C40" s="20">
        <v>4301</v>
      </c>
      <c r="D40" s="20" t="s">
        <v>36</v>
      </c>
      <c r="E40" s="21">
        <f t="shared" si="1"/>
        <v>603</v>
      </c>
      <c r="F40" s="21"/>
      <c r="G40" s="21"/>
      <c r="H40" s="21"/>
      <c r="I40" s="21"/>
      <c r="J40"/>
      <c r="K40">
        <v>11</v>
      </c>
      <c r="L40">
        <v>274</v>
      </c>
      <c r="M40">
        <v>318</v>
      </c>
      <c r="N40"/>
      <c r="O40" s="21"/>
      <c r="P40" s="21"/>
      <c r="Q40" t="s">
        <v>36</v>
      </c>
    </row>
    <row r="41" spans="1:17" s="20" customFormat="1" ht="12.75">
      <c r="A41" s="20">
        <f t="shared" si="0"/>
      </c>
      <c r="B41">
        <v>4401</v>
      </c>
      <c r="C41" s="20">
        <v>4401</v>
      </c>
      <c r="D41" s="20" t="s">
        <v>37</v>
      </c>
      <c r="E41" s="21">
        <f t="shared" si="1"/>
        <v>1080</v>
      </c>
      <c r="F41" s="21"/>
      <c r="G41" s="21"/>
      <c r="H41" s="21"/>
      <c r="I41" s="21"/>
      <c r="J41"/>
      <c r="K41"/>
      <c r="L41">
        <v>456</v>
      </c>
      <c r="M41">
        <v>624</v>
      </c>
      <c r="N41"/>
      <c r="O41" s="21"/>
      <c r="P41" s="21"/>
      <c r="Q41" t="s">
        <v>37</v>
      </c>
    </row>
    <row r="42" spans="1:17" s="20" customFormat="1" ht="12.75">
      <c r="A42" s="20">
        <f t="shared" si="0"/>
      </c>
      <c r="B42">
        <v>4501</v>
      </c>
      <c r="C42" s="20">
        <v>4501</v>
      </c>
      <c r="D42" s="20" t="s">
        <v>38</v>
      </c>
      <c r="E42" s="21">
        <f t="shared" si="1"/>
        <v>682</v>
      </c>
      <c r="F42" s="21"/>
      <c r="G42" s="21"/>
      <c r="H42" s="21"/>
      <c r="I42" s="21"/>
      <c r="J42"/>
      <c r="K42"/>
      <c r="L42">
        <v>356</v>
      </c>
      <c r="M42">
        <v>326</v>
      </c>
      <c r="N42"/>
      <c r="O42" s="21"/>
      <c r="P42" s="21"/>
      <c r="Q42" t="s">
        <v>38</v>
      </c>
    </row>
    <row r="43" spans="1:17" s="20" customFormat="1" ht="12.75">
      <c r="A43" s="20">
        <f t="shared" si="0"/>
      </c>
      <c r="B43">
        <v>5101</v>
      </c>
      <c r="C43" s="20">
        <v>5101</v>
      </c>
      <c r="D43" s="20" t="s">
        <v>39</v>
      </c>
      <c r="E43" s="21">
        <f t="shared" si="1"/>
        <v>150</v>
      </c>
      <c r="F43" s="21"/>
      <c r="G43" s="21"/>
      <c r="H43" s="21"/>
      <c r="I43" s="21"/>
      <c r="J43"/>
      <c r="K43"/>
      <c r="L43">
        <v>7</v>
      </c>
      <c r="M43">
        <v>143</v>
      </c>
      <c r="N43"/>
      <c r="O43" s="21"/>
      <c r="P43" s="21"/>
      <c r="Q43" t="s">
        <v>39</v>
      </c>
    </row>
    <row r="44" spans="1:17" s="20" customFormat="1" ht="12.75">
      <c r="A44" s="20">
        <f t="shared" si="0"/>
      </c>
      <c r="B44">
        <v>5201</v>
      </c>
      <c r="C44" s="20">
        <v>5201</v>
      </c>
      <c r="D44" s="20" t="s">
        <v>40</v>
      </c>
      <c r="E44" s="21">
        <f t="shared" si="1"/>
        <v>196</v>
      </c>
      <c r="F44" s="21"/>
      <c r="G44" s="21"/>
      <c r="H44" s="21"/>
      <c r="I44" s="21"/>
      <c r="J44"/>
      <c r="K44"/>
      <c r="L44">
        <v>107</v>
      </c>
      <c r="M44">
        <v>89</v>
      </c>
      <c r="N44"/>
      <c r="O44" s="21"/>
      <c r="P44" s="21"/>
      <c r="Q44" t="s">
        <v>40</v>
      </c>
    </row>
    <row r="45" spans="1:17" s="20" customFormat="1" ht="12.75">
      <c r="A45" s="20">
        <f t="shared" si="0"/>
      </c>
      <c r="B45">
        <v>5301</v>
      </c>
      <c r="C45" s="20">
        <v>5301</v>
      </c>
      <c r="D45" s="20" t="s">
        <v>41</v>
      </c>
      <c r="E45" s="21">
        <f t="shared" si="1"/>
        <v>163</v>
      </c>
      <c r="F45" s="21"/>
      <c r="G45" s="21"/>
      <c r="H45" s="21"/>
      <c r="I45" s="21"/>
      <c r="J45"/>
      <c r="K45"/>
      <c r="L45">
        <v>83</v>
      </c>
      <c r="M45">
        <v>80</v>
      </c>
      <c r="N45"/>
      <c r="O45" s="21"/>
      <c r="P45" s="21"/>
      <c r="Q45" t="s">
        <v>41</v>
      </c>
    </row>
    <row r="46" spans="1:17" s="20" customFormat="1" ht="12.75">
      <c r="A46" s="20">
        <f t="shared" si="0"/>
      </c>
      <c r="B46">
        <v>5401</v>
      </c>
      <c r="C46" s="20">
        <v>5401</v>
      </c>
      <c r="D46" s="20" t="s">
        <v>42</v>
      </c>
      <c r="E46" s="21">
        <f t="shared" si="1"/>
        <v>203</v>
      </c>
      <c r="F46" s="21"/>
      <c r="G46" s="21"/>
      <c r="H46" s="21"/>
      <c r="I46" s="21"/>
      <c r="J46"/>
      <c r="K46"/>
      <c r="L46">
        <v>74</v>
      </c>
      <c r="M46">
        <v>129</v>
      </c>
      <c r="N46"/>
      <c r="O46" s="21"/>
      <c r="P46" s="21"/>
      <c r="Q46" t="s">
        <v>42</v>
      </c>
    </row>
    <row r="47" spans="1:17" s="20" customFormat="1" ht="12.75">
      <c r="A47" s="20">
        <f t="shared" si="0"/>
      </c>
      <c r="B47">
        <v>5501</v>
      </c>
      <c r="C47" s="20">
        <v>5501</v>
      </c>
      <c r="D47" s="20" t="s">
        <v>43</v>
      </c>
      <c r="E47" s="21">
        <f t="shared" si="1"/>
        <v>129</v>
      </c>
      <c r="F47" s="21"/>
      <c r="G47" s="21"/>
      <c r="H47" s="21"/>
      <c r="I47" s="21"/>
      <c r="J47"/>
      <c r="K47"/>
      <c r="L47">
        <v>31</v>
      </c>
      <c r="M47">
        <v>98</v>
      </c>
      <c r="N47"/>
      <c r="O47" s="21"/>
      <c r="P47" s="21"/>
      <c r="Q47" t="s">
        <v>43</v>
      </c>
    </row>
    <row r="48" spans="1:17" s="20" customFormat="1" ht="12.75">
      <c r="A48" s="20">
        <f t="shared" si="0"/>
      </c>
      <c r="B48">
        <v>5601</v>
      </c>
      <c r="C48" s="20">
        <v>5601</v>
      </c>
      <c r="D48" s="20" t="s">
        <v>44</v>
      </c>
      <c r="E48" s="21">
        <f t="shared" si="1"/>
        <v>220</v>
      </c>
      <c r="F48" s="21"/>
      <c r="G48" s="21"/>
      <c r="H48" s="21"/>
      <c r="I48" s="21"/>
      <c r="J48"/>
      <c r="K48"/>
      <c r="L48">
        <v>73</v>
      </c>
      <c r="M48">
        <v>147</v>
      </c>
      <c r="N48"/>
      <c r="O48" s="21"/>
      <c r="P48" s="21"/>
      <c r="Q48" t="s">
        <v>44</v>
      </c>
    </row>
    <row r="49" spans="1:17" s="20" customFormat="1" ht="12.75">
      <c r="A49" s="20">
        <f t="shared" si="0"/>
      </c>
      <c r="B49">
        <v>5801</v>
      </c>
      <c r="C49" s="20">
        <v>5801</v>
      </c>
      <c r="D49" s="20" t="s">
        <v>45</v>
      </c>
      <c r="E49" s="21">
        <f t="shared" si="1"/>
        <v>69</v>
      </c>
      <c r="F49" s="21"/>
      <c r="G49" s="21"/>
      <c r="H49" s="21"/>
      <c r="I49" s="21"/>
      <c r="J49">
        <v>7</v>
      </c>
      <c r="K49">
        <v>24</v>
      </c>
      <c r="L49">
        <v>19</v>
      </c>
      <c r="M49">
        <v>19</v>
      </c>
      <c r="N49"/>
      <c r="O49" s="21"/>
      <c r="P49" s="21"/>
      <c r="Q49" t="s">
        <v>45</v>
      </c>
    </row>
    <row r="50" spans="1:17" s="20" customFormat="1" ht="12.75">
      <c r="A50" s="20">
        <f t="shared" si="0"/>
      </c>
      <c r="B50">
        <v>6101</v>
      </c>
      <c r="C50" s="20">
        <v>6101</v>
      </c>
      <c r="D50" s="20" t="s">
        <v>46</v>
      </c>
      <c r="E50" s="21">
        <f t="shared" si="1"/>
        <v>46</v>
      </c>
      <c r="F50" s="21"/>
      <c r="G50" s="21"/>
      <c r="H50" s="21"/>
      <c r="I50" s="21"/>
      <c r="J50"/>
      <c r="K50"/>
      <c r="L50">
        <v>46</v>
      </c>
      <c r="M50"/>
      <c r="N50"/>
      <c r="O50" s="21"/>
      <c r="P50" s="21"/>
      <c r="Q50" t="s">
        <v>46</v>
      </c>
    </row>
    <row r="51" spans="1:17" s="20" customFormat="1" ht="12.75">
      <c r="A51" s="20">
        <f t="shared" si="0"/>
      </c>
      <c r="B51">
        <v>6201</v>
      </c>
      <c r="C51" s="20">
        <v>6201</v>
      </c>
      <c r="D51" s="20" t="s">
        <v>47</v>
      </c>
      <c r="E51" s="21">
        <f t="shared" si="1"/>
        <v>652</v>
      </c>
      <c r="F51" s="21"/>
      <c r="G51" s="21"/>
      <c r="H51" s="21"/>
      <c r="I51" s="21"/>
      <c r="J51"/>
      <c r="K51"/>
      <c r="L51">
        <v>379</v>
      </c>
      <c r="M51">
        <v>273</v>
      </c>
      <c r="N51"/>
      <c r="O51" s="21"/>
      <c r="P51" s="21"/>
      <c r="Q51" t="s">
        <v>47</v>
      </c>
    </row>
    <row r="52" spans="1:17" s="20" customFormat="1" ht="12.75">
      <c r="A52" s="20">
        <f t="shared" si="0"/>
      </c>
      <c r="B52">
        <v>6301</v>
      </c>
      <c r="C52" s="20">
        <v>6301</v>
      </c>
      <c r="D52" s="20" t="s">
        <v>48</v>
      </c>
      <c r="E52" s="21">
        <f t="shared" si="1"/>
        <v>105</v>
      </c>
      <c r="F52" s="21"/>
      <c r="G52" s="21"/>
      <c r="H52" s="21"/>
      <c r="I52" s="21"/>
      <c r="J52"/>
      <c r="K52"/>
      <c r="L52">
        <v>105</v>
      </c>
      <c r="M52"/>
      <c r="N52"/>
      <c r="O52" s="21"/>
      <c r="P52" s="21"/>
      <c r="Q52" t="s">
        <v>48</v>
      </c>
    </row>
    <row r="53" spans="1:17" s="20" customFormat="1" ht="12.75">
      <c r="A53" s="20">
        <f t="shared" si="0"/>
      </c>
      <c r="B53">
        <v>6401</v>
      </c>
      <c r="C53" s="20">
        <v>6401</v>
      </c>
      <c r="D53" s="20" t="s">
        <v>49</v>
      </c>
      <c r="E53" s="21">
        <f t="shared" si="1"/>
        <v>573</v>
      </c>
      <c r="F53" s="21"/>
      <c r="G53" s="21"/>
      <c r="H53" s="21"/>
      <c r="I53" s="21"/>
      <c r="J53"/>
      <c r="K53"/>
      <c r="L53">
        <v>107</v>
      </c>
      <c r="M53">
        <v>466</v>
      </c>
      <c r="N53"/>
      <c r="O53" s="21"/>
      <c r="P53" s="21"/>
      <c r="Q53" t="s">
        <v>49</v>
      </c>
    </row>
    <row r="54" spans="1:17" s="20" customFormat="1" ht="12.75">
      <c r="A54" s="20">
        <f t="shared" si="0"/>
      </c>
      <c r="B54">
        <v>7301</v>
      </c>
      <c r="C54" s="20">
        <v>7301</v>
      </c>
      <c r="D54" s="20" t="s">
        <v>50</v>
      </c>
      <c r="E54" s="21">
        <f t="shared" si="1"/>
        <v>197</v>
      </c>
      <c r="F54" s="21"/>
      <c r="G54" s="21"/>
      <c r="H54" s="21"/>
      <c r="I54" s="21"/>
      <c r="J54">
        <v>2</v>
      </c>
      <c r="K54">
        <v>195</v>
      </c>
      <c r="L54"/>
      <c r="M54"/>
      <c r="N54"/>
      <c r="O54" s="21"/>
      <c r="P54" s="21"/>
      <c r="Q54" t="s">
        <v>50</v>
      </c>
    </row>
    <row r="55" spans="1:17" s="20" customFormat="1" ht="12.75">
      <c r="A55" s="20">
        <f t="shared" si="0"/>
      </c>
      <c r="B55">
        <v>7401</v>
      </c>
      <c r="C55" s="20">
        <v>7401</v>
      </c>
      <c r="D55" s="20" t="s">
        <v>51</v>
      </c>
      <c r="E55" s="21">
        <f t="shared" si="1"/>
        <v>1405</v>
      </c>
      <c r="F55" s="21"/>
      <c r="G55" s="21"/>
      <c r="H55" s="21"/>
      <c r="I55" s="21"/>
      <c r="J55">
        <v>-308</v>
      </c>
      <c r="K55">
        <v>46</v>
      </c>
      <c r="L55">
        <v>738</v>
      </c>
      <c r="M55">
        <v>896</v>
      </c>
      <c r="N55">
        <v>33</v>
      </c>
      <c r="O55" s="21"/>
      <c r="P55" s="21"/>
      <c r="Q55" t="s">
        <v>51</v>
      </c>
    </row>
    <row r="56" spans="1:17" s="20" customFormat="1" ht="12.75">
      <c r="A56" s="20">
        <f t="shared" si="0"/>
      </c>
      <c r="B56">
        <v>7501</v>
      </c>
      <c r="C56" s="20">
        <v>7501</v>
      </c>
      <c r="D56" s="20" t="s">
        <v>52</v>
      </c>
      <c r="E56" s="21">
        <f t="shared" si="1"/>
        <v>1394</v>
      </c>
      <c r="F56" s="21"/>
      <c r="G56" s="21"/>
      <c r="H56" s="21"/>
      <c r="I56" s="21"/>
      <c r="J56"/>
      <c r="K56"/>
      <c r="L56">
        <v>453</v>
      </c>
      <c r="M56">
        <v>906</v>
      </c>
      <c r="N56">
        <v>35</v>
      </c>
      <c r="O56" s="21"/>
      <c r="P56" s="21"/>
      <c r="Q56" t="s">
        <v>52</v>
      </c>
    </row>
    <row r="57" spans="1:17" s="20" customFormat="1" ht="12.75">
      <c r="A57" s="20">
        <f t="shared" si="0"/>
      </c>
      <c r="B57">
        <v>7503</v>
      </c>
      <c r="C57" s="20">
        <v>7503</v>
      </c>
      <c r="D57" s="20" t="s">
        <v>53</v>
      </c>
      <c r="E57" s="21">
        <f t="shared" si="1"/>
        <v>4473</v>
      </c>
      <c r="F57" s="21"/>
      <c r="G57" s="21"/>
      <c r="H57" s="21"/>
      <c r="I57" s="21"/>
      <c r="J57"/>
      <c r="K57">
        <v>189</v>
      </c>
      <c r="L57">
        <v>1882</v>
      </c>
      <c r="M57">
        <v>2292</v>
      </c>
      <c r="N57">
        <v>110</v>
      </c>
      <c r="O57" s="21"/>
      <c r="P57" s="21"/>
      <c r="Q57" t="s">
        <v>53</v>
      </c>
    </row>
    <row r="58" spans="1:17" s="20" customFormat="1" ht="12.75">
      <c r="A58" s="20">
        <f t="shared" si="0"/>
      </c>
      <c r="B58">
        <v>7601</v>
      </c>
      <c r="C58" s="20">
        <v>7601</v>
      </c>
      <c r="D58" s="20" t="s">
        <v>54</v>
      </c>
      <c r="E58" s="21">
        <f t="shared" si="1"/>
        <v>411</v>
      </c>
      <c r="F58" s="21"/>
      <c r="G58" s="21"/>
      <c r="H58" s="21"/>
      <c r="I58" s="21"/>
      <c r="J58"/>
      <c r="K58"/>
      <c r="L58">
        <v>288</v>
      </c>
      <c r="M58">
        <v>123</v>
      </c>
      <c r="N58"/>
      <c r="O58" s="21"/>
      <c r="P58" s="21"/>
      <c r="Q58" t="s">
        <v>54</v>
      </c>
    </row>
    <row r="59" spans="1:17" s="20" customFormat="1" ht="12.75">
      <c r="A59" s="20">
        <f t="shared" si="0"/>
      </c>
      <c r="B59">
        <v>8101</v>
      </c>
      <c r="C59" s="20">
        <v>8101</v>
      </c>
      <c r="D59" s="20" t="s">
        <v>55</v>
      </c>
      <c r="E59" s="21">
        <f t="shared" si="1"/>
        <v>3654</v>
      </c>
      <c r="F59" s="21"/>
      <c r="G59" s="21"/>
      <c r="H59" s="21"/>
      <c r="I59" s="21"/>
      <c r="J59">
        <v>278</v>
      </c>
      <c r="K59">
        <v>1034</v>
      </c>
      <c r="L59">
        <v>1158</v>
      </c>
      <c r="M59">
        <v>1074</v>
      </c>
      <c r="N59">
        <v>110</v>
      </c>
      <c r="O59" s="21"/>
      <c r="P59" s="21"/>
      <c r="Q59" t="s">
        <v>55</v>
      </c>
    </row>
    <row r="60" spans="1:17" s="20" customFormat="1" ht="12.75">
      <c r="A60" s="20">
        <f t="shared" si="0"/>
      </c>
      <c r="B60">
        <v>8102</v>
      </c>
      <c r="C60" s="20">
        <v>8102</v>
      </c>
      <c r="D60" s="20" t="s">
        <v>56</v>
      </c>
      <c r="E60" s="21">
        <f t="shared" si="1"/>
        <v>487</v>
      </c>
      <c r="F60" s="21"/>
      <c r="G60" s="21"/>
      <c r="H60" s="21"/>
      <c r="I60" s="21"/>
      <c r="J60">
        <v>60</v>
      </c>
      <c r="K60">
        <v>159</v>
      </c>
      <c r="L60">
        <v>159</v>
      </c>
      <c r="M60">
        <v>102</v>
      </c>
      <c r="N60">
        <v>7</v>
      </c>
      <c r="O60" s="21"/>
      <c r="P60" s="21"/>
      <c r="Q60" t="s">
        <v>56</v>
      </c>
    </row>
    <row r="61" spans="1:17" s="20" customFormat="1" ht="12.75">
      <c r="A61" s="20">
        <f t="shared" si="0"/>
      </c>
      <c r="B61">
        <v>8202</v>
      </c>
      <c r="C61" s="20">
        <v>8202</v>
      </c>
      <c r="D61" s="20" t="s">
        <v>57</v>
      </c>
      <c r="E61" s="21">
        <f t="shared" si="1"/>
        <v>2525</v>
      </c>
      <c r="F61" s="21"/>
      <c r="G61" s="21"/>
      <c r="H61" s="21"/>
      <c r="I61" s="21"/>
      <c r="J61">
        <v>476</v>
      </c>
      <c r="K61">
        <v>663</v>
      </c>
      <c r="L61">
        <v>661</v>
      </c>
      <c r="M61">
        <v>658</v>
      </c>
      <c r="N61">
        <v>67</v>
      </c>
      <c r="O61" s="21"/>
      <c r="P61" s="21"/>
      <c r="Q61" t="s">
        <v>57</v>
      </c>
    </row>
    <row r="62" spans="1:17" s="20" customFormat="1" ht="12.75">
      <c r="A62" s="20">
        <f t="shared" si="0"/>
      </c>
      <c r="B62">
        <v>8203</v>
      </c>
      <c r="C62" s="20">
        <v>8203</v>
      </c>
      <c r="D62" s="20" t="s">
        <v>58</v>
      </c>
      <c r="E62" s="21">
        <f t="shared" si="1"/>
        <v>1379</v>
      </c>
      <c r="F62" s="21"/>
      <c r="G62" s="21"/>
      <c r="H62" s="21"/>
      <c r="I62" s="21"/>
      <c r="J62">
        <v>166</v>
      </c>
      <c r="K62">
        <v>391</v>
      </c>
      <c r="L62">
        <v>389</v>
      </c>
      <c r="M62">
        <v>388</v>
      </c>
      <c r="N62">
        <v>45</v>
      </c>
      <c r="O62" s="21"/>
      <c r="P62" s="21"/>
      <c r="Q62" t="s">
        <v>58</v>
      </c>
    </row>
    <row r="63" spans="1:17" s="20" customFormat="1" ht="12.75">
      <c r="A63" s="20">
        <f t="shared" si="0"/>
      </c>
      <c r="B63">
        <v>8204</v>
      </c>
      <c r="C63" s="20">
        <v>8204</v>
      </c>
      <c r="D63" s="20" t="s">
        <v>59</v>
      </c>
      <c r="E63" s="21">
        <f t="shared" si="1"/>
        <v>1150</v>
      </c>
      <c r="F63" s="21"/>
      <c r="G63" s="21"/>
      <c r="H63" s="21"/>
      <c r="I63" s="21"/>
      <c r="J63">
        <v>187</v>
      </c>
      <c r="K63">
        <v>310</v>
      </c>
      <c r="L63">
        <v>309</v>
      </c>
      <c r="M63">
        <v>308</v>
      </c>
      <c r="N63">
        <v>36</v>
      </c>
      <c r="O63" s="21"/>
      <c r="P63" s="21"/>
      <c r="Q63" t="s">
        <v>59</v>
      </c>
    </row>
    <row r="64" spans="1:17" s="20" customFormat="1" ht="12.75">
      <c r="A64" s="20">
        <f t="shared" si="0"/>
      </c>
      <c r="B64">
        <v>8205</v>
      </c>
      <c r="C64" s="20">
        <v>8205</v>
      </c>
      <c r="D64" t="s">
        <v>101</v>
      </c>
      <c r="E64" s="21">
        <f t="shared" si="1"/>
        <v>596</v>
      </c>
      <c r="F64" s="21"/>
      <c r="G64" s="21"/>
      <c r="H64" s="21"/>
      <c r="I64" s="21"/>
      <c r="J64">
        <v>102</v>
      </c>
      <c r="K64">
        <v>291</v>
      </c>
      <c r="L64">
        <v>153</v>
      </c>
      <c r="M64">
        <v>48</v>
      </c>
      <c r="N64">
        <v>2</v>
      </c>
      <c r="O64" s="21"/>
      <c r="P64" s="21"/>
      <c r="Q64" t="s">
        <v>101</v>
      </c>
    </row>
    <row r="65" spans="1:17" s="20" customFormat="1" ht="12.75">
      <c r="A65" s="20">
        <f t="shared" si="0"/>
      </c>
      <c r="B65">
        <v>8210</v>
      </c>
      <c r="C65" s="20">
        <v>8210</v>
      </c>
      <c r="D65" s="20" t="s">
        <v>61</v>
      </c>
      <c r="E65" s="21">
        <f t="shared" si="1"/>
        <v>19</v>
      </c>
      <c r="F65" s="21"/>
      <c r="G65" s="21"/>
      <c r="H65" s="21"/>
      <c r="I65" s="21"/>
      <c r="J65">
        <v>19</v>
      </c>
      <c r="K65"/>
      <c r="L65"/>
      <c r="M65"/>
      <c r="N65"/>
      <c r="O65" s="21"/>
      <c r="P65" s="21"/>
      <c r="Q65" t="s">
        <v>61</v>
      </c>
    </row>
    <row r="66" spans="1:17" s="20" customFormat="1" ht="12.75">
      <c r="A66" s="20">
        <f t="shared" si="0"/>
      </c>
      <c r="B66">
        <v>8215</v>
      </c>
      <c r="C66" s="20">
        <v>8215</v>
      </c>
      <c r="D66" s="20" t="s">
        <v>62</v>
      </c>
      <c r="E66" s="21">
        <f t="shared" si="1"/>
        <v>121</v>
      </c>
      <c r="F66" s="21"/>
      <c r="G66" s="21"/>
      <c r="H66" s="21"/>
      <c r="I66" s="21"/>
      <c r="J66">
        <v>15</v>
      </c>
      <c r="K66">
        <v>34</v>
      </c>
      <c r="L66">
        <v>34</v>
      </c>
      <c r="M66">
        <v>34</v>
      </c>
      <c r="N66">
        <v>4</v>
      </c>
      <c r="O66" s="21"/>
      <c r="P66" s="21"/>
      <c r="Q66" t="s">
        <v>62</v>
      </c>
    </row>
    <row r="67" spans="1:17" s="20" customFormat="1" ht="12.75">
      <c r="A67" s="20">
        <f t="shared" si="0"/>
      </c>
      <c r="B67">
        <v>8501</v>
      </c>
      <c r="C67" s="20">
        <v>8501</v>
      </c>
      <c r="D67" s="20" t="s">
        <v>63</v>
      </c>
      <c r="E67" s="21">
        <f t="shared" si="1"/>
        <v>753</v>
      </c>
      <c r="F67" s="21"/>
      <c r="G67" s="21"/>
      <c r="H67" s="21"/>
      <c r="I67" s="21"/>
      <c r="J67"/>
      <c r="K67"/>
      <c r="L67">
        <v>276</v>
      </c>
      <c r="M67">
        <v>413</v>
      </c>
      <c r="N67">
        <v>64</v>
      </c>
      <c r="O67" s="21"/>
      <c r="P67" s="21"/>
      <c r="Q67" t="s">
        <v>63</v>
      </c>
    </row>
    <row r="68" spans="1:22" s="20" customFormat="1" ht="12.75">
      <c r="A68" s="20">
        <f>IF(B68=C68,"","X")</f>
      </c>
      <c r="B68">
        <v>8998</v>
      </c>
      <c r="C68" s="20">
        <v>8998</v>
      </c>
      <c r="D68" s="20" t="s">
        <v>64</v>
      </c>
      <c r="E68" s="21">
        <f>SUM(F68:N68)</f>
        <v>1453</v>
      </c>
      <c r="F68" s="22"/>
      <c r="G68" s="22"/>
      <c r="H68" s="22"/>
      <c r="I68" s="22"/>
      <c r="J68">
        <v>144</v>
      </c>
      <c r="K68">
        <v>384</v>
      </c>
      <c r="L68">
        <v>406</v>
      </c>
      <c r="M68">
        <v>431</v>
      </c>
      <c r="N68">
        <v>88</v>
      </c>
      <c r="O68" s="21"/>
      <c r="P68" s="21"/>
      <c r="Q68" t="s">
        <v>64</v>
      </c>
      <c r="R68"/>
      <c r="S68"/>
      <c r="T68"/>
      <c r="U68"/>
      <c r="V68"/>
    </row>
    <row r="69" spans="5:18" ht="15.75" thickBot="1">
      <c r="E69" s="7"/>
      <c r="F69" s="8"/>
      <c r="G69" s="8"/>
      <c r="H69" s="8"/>
      <c r="I69" s="8"/>
      <c r="J69" s="8"/>
      <c r="K69" s="8"/>
      <c r="L69" s="8"/>
      <c r="M69" s="8"/>
      <c r="N69" s="8"/>
      <c r="O69" s="1"/>
      <c r="P69" s="1"/>
      <c r="Q69" t="s">
        <v>107</v>
      </c>
      <c r="R69" s="1"/>
    </row>
    <row r="70" spans="4:17" ht="18">
      <c r="D70" s="59" t="s">
        <v>81</v>
      </c>
      <c r="E70" s="60">
        <f>SUM(E3:E68)</f>
        <v>50324</v>
      </c>
      <c r="F70" s="61"/>
      <c r="G70" s="61"/>
      <c r="H70" s="61"/>
      <c r="I70" s="61"/>
      <c r="J70" s="61">
        <f>SUM(J3:J68)</f>
        <v>6186</v>
      </c>
      <c r="K70" s="61">
        <f>SUM(K3:K68)</f>
        <v>16380</v>
      </c>
      <c r="L70" s="61">
        <f>SUM(L3:L68)</f>
        <v>15024</v>
      </c>
      <c r="M70" s="61">
        <f>SUM(M3:M68)</f>
        <v>12070</v>
      </c>
      <c r="N70" s="61">
        <f>SUM(N3:N68)</f>
        <v>664</v>
      </c>
      <c r="O70" s="62"/>
      <c r="P70" s="63"/>
      <c r="Q70" t="s">
        <v>108</v>
      </c>
    </row>
    <row r="71" spans="4:17" ht="15">
      <c r="D71" s="64"/>
      <c r="E71" s="65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7"/>
      <c r="Q71" s="1">
        <f>SUM(J3:N68)</f>
        <v>50324</v>
      </c>
    </row>
    <row r="72" spans="4:18" ht="18">
      <c r="D72" s="68" t="s">
        <v>75</v>
      </c>
      <c r="E72" s="69">
        <f>SUM(J72:O72)</f>
        <v>14259</v>
      </c>
      <c r="F72" s="70">
        <f>+E72/E70</f>
        <v>0.2833439313250139</v>
      </c>
      <c r="G72" s="71"/>
      <c r="H72" s="71"/>
      <c r="I72" s="71"/>
      <c r="J72" s="71">
        <v>144</v>
      </c>
      <c r="K72" s="71">
        <v>2205</v>
      </c>
      <c r="L72" s="71">
        <v>3560</v>
      </c>
      <c r="M72" s="71">
        <v>4700</v>
      </c>
      <c r="N72" s="71">
        <v>3650</v>
      </c>
      <c r="O72" s="71"/>
      <c r="P72" s="72"/>
      <c r="R72" s="1"/>
    </row>
    <row r="73" spans="4:16" ht="13.5" customHeight="1">
      <c r="D73" s="68"/>
      <c r="E73" s="69"/>
      <c r="F73" s="73"/>
      <c r="G73" s="71"/>
      <c r="H73" s="71"/>
      <c r="I73" s="71"/>
      <c r="J73" s="71"/>
      <c r="K73" s="76">
        <f>+K72/K70</f>
        <v>0.1346153846153846</v>
      </c>
      <c r="L73" s="76">
        <f>+L72/L70</f>
        <v>0.2369542066027689</v>
      </c>
      <c r="M73" s="76">
        <f>+M72/M70</f>
        <v>0.38939519469759737</v>
      </c>
      <c r="N73" s="76">
        <f>+N72/N70</f>
        <v>5.496987951807229</v>
      </c>
      <c r="O73" s="66"/>
      <c r="P73" s="67"/>
    </row>
    <row r="74" spans="4:16" ht="18">
      <c r="D74" s="68"/>
      <c r="E74" s="74"/>
      <c r="F74" s="75"/>
      <c r="G74" s="75"/>
      <c r="H74" s="75"/>
      <c r="I74" s="75"/>
      <c r="J74" s="76"/>
      <c r="K74" s="76"/>
      <c r="L74" s="76"/>
      <c r="M74" s="76"/>
      <c r="N74" s="76"/>
      <c r="O74" s="66"/>
      <c r="P74" s="67"/>
    </row>
    <row r="75" spans="4:16" ht="15">
      <c r="D75" s="64"/>
      <c r="E75" s="77"/>
      <c r="F75" s="78"/>
      <c r="G75" s="78"/>
      <c r="H75" s="78"/>
      <c r="I75" s="79"/>
      <c r="J75" s="80"/>
      <c r="K75" s="81"/>
      <c r="L75" s="82"/>
      <c r="M75" s="82"/>
      <c r="N75" s="83"/>
      <c r="O75" s="66"/>
      <c r="P75" s="67"/>
    </row>
    <row r="76" spans="4:16" ht="18">
      <c r="D76" s="68" t="s">
        <v>80</v>
      </c>
      <c r="E76" s="69">
        <f>SUM(F76:J76)</f>
        <v>67178.41</v>
      </c>
      <c r="F76" s="84">
        <v>5941.92</v>
      </c>
      <c r="G76" s="84">
        <v>14314.35</v>
      </c>
      <c r="H76" s="84">
        <v>18131.61</v>
      </c>
      <c r="I76" s="84">
        <v>19072.81</v>
      </c>
      <c r="J76" s="71">
        <v>9717.72</v>
      </c>
      <c r="K76" s="85"/>
      <c r="L76" s="85"/>
      <c r="M76" s="85"/>
      <c r="N76" s="85"/>
      <c r="O76" s="85"/>
      <c r="P76" s="86"/>
    </row>
    <row r="77" spans="4:16" ht="20.25">
      <c r="D77" s="87" t="s">
        <v>78</v>
      </c>
      <c r="E77" s="88">
        <f aca="true" t="shared" si="2" ref="E77:N77">SUM(E76,E72,E70)</f>
        <v>131761.41</v>
      </c>
      <c r="F77" s="84">
        <f>SUM(F76,F72,F70)</f>
        <v>5942.203343931325</v>
      </c>
      <c r="G77" s="84">
        <f t="shared" si="2"/>
        <v>14314.35</v>
      </c>
      <c r="H77" s="84">
        <f t="shared" si="2"/>
        <v>18131.61</v>
      </c>
      <c r="I77" s="84">
        <f t="shared" si="2"/>
        <v>19072.81</v>
      </c>
      <c r="J77" s="71">
        <f t="shared" si="2"/>
        <v>16047.72</v>
      </c>
      <c r="K77" s="71">
        <f t="shared" si="2"/>
        <v>18585</v>
      </c>
      <c r="L77" s="71">
        <f t="shared" si="2"/>
        <v>18584</v>
      </c>
      <c r="M77" s="71">
        <f t="shared" si="2"/>
        <v>16770</v>
      </c>
      <c r="N77" s="71">
        <f t="shared" si="2"/>
        <v>4314</v>
      </c>
      <c r="O77" s="66"/>
      <c r="P77" s="67"/>
    </row>
    <row r="78" spans="4:16" ht="15.75" thickBot="1">
      <c r="D78" s="102"/>
      <c r="E78" s="103"/>
      <c r="F78" s="104"/>
      <c r="G78" s="104"/>
      <c r="H78" s="104"/>
      <c r="I78" s="104"/>
      <c r="J78" s="105"/>
      <c r="K78" s="105"/>
      <c r="L78" s="105"/>
      <c r="M78" s="105"/>
      <c r="N78" s="105"/>
      <c r="O78" s="105"/>
      <c r="P78" s="106"/>
    </row>
    <row r="79" spans="4:16" ht="18.75">
      <c r="D79" s="89" t="s">
        <v>104</v>
      </c>
      <c r="E79" s="90"/>
      <c r="F79" s="91"/>
      <c r="G79" s="91"/>
      <c r="H79" s="91"/>
      <c r="I79" s="91"/>
      <c r="J79" s="91">
        <v>16771</v>
      </c>
      <c r="K79" s="91">
        <v>18580</v>
      </c>
      <c r="L79" s="91">
        <f>+L77</f>
        <v>18584</v>
      </c>
      <c r="M79" s="91">
        <f>+M77</f>
        <v>16770</v>
      </c>
      <c r="N79" s="91">
        <f>+N77</f>
        <v>4314</v>
      </c>
      <c r="O79" s="91"/>
      <c r="P79" s="92"/>
    </row>
    <row r="80" spans="4:16" ht="18.75">
      <c r="D80" s="93" t="s">
        <v>106</v>
      </c>
      <c r="E80" s="94"/>
      <c r="F80" s="95"/>
      <c r="G80" s="95"/>
      <c r="H80" s="95"/>
      <c r="I80" s="95"/>
      <c r="J80" s="96">
        <v>680</v>
      </c>
      <c r="K80" s="96">
        <v>720</v>
      </c>
      <c r="L80" s="96">
        <v>720</v>
      </c>
      <c r="M80" s="96">
        <f>+M81-M79</f>
        <v>2530</v>
      </c>
      <c r="N80" s="96">
        <f>+N81-N79</f>
        <v>14986</v>
      </c>
      <c r="O80" s="96">
        <f>+O81-O79</f>
        <v>19300</v>
      </c>
      <c r="P80" s="97">
        <v>45000</v>
      </c>
    </row>
    <row r="81" spans="4:16" ht="19.5" thickBot="1">
      <c r="D81" s="98" t="s">
        <v>105</v>
      </c>
      <c r="E81" s="99"/>
      <c r="F81" s="100"/>
      <c r="G81" s="100"/>
      <c r="H81" s="100"/>
      <c r="I81" s="100"/>
      <c r="J81" s="100">
        <f>+J80+J79</f>
        <v>17451</v>
      </c>
      <c r="K81" s="100">
        <f>+K80+K79</f>
        <v>19300</v>
      </c>
      <c r="L81" s="100">
        <f>+L80+L79</f>
        <v>19304</v>
      </c>
      <c r="M81" s="100">
        <v>19300</v>
      </c>
      <c r="N81" s="100">
        <v>19300</v>
      </c>
      <c r="O81" s="100">
        <v>19300</v>
      </c>
      <c r="P81" s="101">
        <v>45000</v>
      </c>
    </row>
    <row r="82" spans="11:15" ht="15">
      <c r="K82" s="1">
        <v>19300</v>
      </c>
      <c r="L82" s="1">
        <v>19300</v>
      </c>
      <c r="M82" s="1">
        <v>19300</v>
      </c>
      <c r="N82" s="1">
        <v>19300</v>
      </c>
      <c r="O82" s="1">
        <v>19300</v>
      </c>
    </row>
    <row r="83" ht="15">
      <c r="K83" s="1"/>
    </row>
    <row r="84" spans="4:14" ht="18" hidden="1">
      <c r="D84" s="25" t="s">
        <v>82</v>
      </c>
      <c r="E84" s="26"/>
      <c r="F84" s="27"/>
      <c r="G84" s="27"/>
      <c r="H84" s="27"/>
      <c r="I84" s="27"/>
      <c r="J84" s="27"/>
      <c r="K84" s="27"/>
      <c r="L84" s="27"/>
      <c r="M84" s="27"/>
      <c r="N84" s="28"/>
    </row>
    <row r="85" spans="4:17" ht="20.25" hidden="1">
      <c r="D85" s="29" t="s">
        <v>86</v>
      </c>
      <c r="E85" s="30">
        <f>SUM(F85:N85)</f>
        <v>117717.22999999998</v>
      </c>
      <c r="F85" s="31">
        <v>4795.65</v>
      </c>
      <c r="G85" s="31">
        <v>11466.93</v>
      </c>
      <c r="H85" s="31">
        <v>15970.77</v>
      </c>
      <c r="I85" s="31">
        <v>17296.55</v>
      </c>
      <c r="J85" s="32">
        <v>13953.22</v>
      </c>
      <c r="K85" s="32">
        <v>14860.17</v>
      </c>
      <c r="L85" s="32">
        <v>14697.79</v>
      </c>
      <c r="M85" s="32">
        <v>15115.36</v>
      </c>
      <c r="N85" s="33">
        <f>8360.79+1200</f>
        <v>9560.79</v>
      </c>
      <c r="O85" s="1">
        <f>SUM(E85,E88)</f>
        <v>132009.74</v>
      </c>
      <c r="P85" s="1"/>
      <c r="Q85" s="1">
        <f>SUM(F85:N85,F88:N88)</f>
        <v>132009.73999999996</v>
      </c>
    </row>
    <row r="86" spans="4:14" ht="15" hidden="1">
      <c r="D86" s="34" t="s">
        <v>85</v>
      </c>
      <c r="E86" s="35"/>
      <c r="F86" s="36"/>
      <c r="G86" s="36"/>
      <c r="H86" s="36"/>
      <c r="I86" s="36"/>
      <c r="J86" s="36">
        <v>15152</v>
      </c>
      <c r="K86" s="36">
        <v>14950</v>
      </c>
      <c r="L86" s="37"/>
      <c r="M86" s="37"/>
      <c r="N86" s="38"/>
    </row>
    <row r="87" spans="4:17" ht="18" hidden="1">
      <c r="D87" s="39" t="s">
        <v>83</v>
      </c>
      <c r="E87" s="40"/>
      <c r="F87" s="37"/>
      <c r="G87" s="37"/>
      <c r="H87" s="37"/>
      <c r="I87" s="37"/>
      <c r="J87" s="37"/>
      <c r="K87" s="37"/>
      <c r="L87" s="37"/>
      <c r="M87" s="37"/>
      <c r="N87" s="38"/>
      <c r="Q87" s="1">
        <f>SUM(E85:E88)</f>
        <v>132009.74</v>
      </c>
    </row>
    <row r="88" spans="4:14" ht="20.25" hidden="1">
      <c r="D88" s="29" t="s">
        <v>84</v>
      </c>
      <c r="E88" s="30">
        <f>SUM(F88:N88)</f>
        <v>14292.510000000002</v>
      </c>
      <c r="F88" s="37">
        <v>1146.27</v>
      </c>
      <c r="G88" s="37">
        <v>2847.42</v>
      </c>
      <c r="H88" s="37">
        <v>2160.84</v>
      </c>
      <c r="I88" s="37">
        <v>1776.26</v>
      </c>
      <c r="J88" s="37">
        <v>2089.85</v>
      </c>
      <c r="K88" s="37">
        <v>1767.86</v>
      </c>
      <c r="L88" s="37">
        <v>1202.23</v>
      </c>
      <c r="M88" s="37">
        <v>784.95</v>
      </c>
      <c r="N88" s="38">
        <v>516.83</v>
      </c>
    </row>
    <row r="89" spans="4:14" ht="19.5" hidden="1" thickBot="1">
      <c r="D89" s="41" t="s">
        <v>85</v>
      </c>
      <c r="E89" s="42"/>
      <c r="F89" s="43"/>
      <c r="G89" s="43"/>
      <c r="H89" s="43"/>
      <c r="I89" s="43"/>
      <c r="J89" s="44">
        <v>1619</v>
      </c>
      <c r="K89" s="44">
        <v>950</v>
      </c>
      <c r="L89" s="45"/>
      <c r="M89" s="45"/>
      <c r="N89" s="46"/>
    </row>
    <row r="90" spans="5:14" ht="15.75" thickBot="1">
      <c r="E90" s="9"/>
      <c r="F90" s="10"/>
      <c r="G90" s="10"/>
      <c r="H90" s="10"/>
      <c r="I90" s="10"/>
      <c r="J90" s="10"/>
      <c r="K90" s="10"/>
      <c r="L90" s="10"/>
      <c r="M90" s="10"/>
      <c r="N90" s="10"/>
    </row>
    <row r="91" spans="5:11" ht="15.75">
      <c r="E91" s="47"/>
      <c r="F91" s="48" t="s">
        <v>87</v>
      </c>
      <c r="G91" s="49">
        <v>40492</v>
      </c>
      <c r="H91" s="50"/>
      <c r="K91" s="1"/>
    </row>
    <row r="92" spans="5:14" ht="15.75">
      <c r="E92" s="51"/>
      <c r="F92" s="52" t="s">
        <v>89</v>
      </c>
      <c r="G92" s="53">
        <v>40826</v>
      </c>
      <c r="H92" s="54"/>
      <c r="I92" s="1"/>
      <c r="J92" s="1"/>
      <c r="K92" s="1"/>
      <c r="L92" s="1"/>
      <c r="M92" s="1"/>
      <c r="N92" s="1"/>
    </row>
    <row r="93" spans="5:8" ht="16.5" thickBot="1">
      <c r="E93" s="55"/>
      <c r="F93" s="56" t="s">
        <v>88</v>
      </c>
      <c r="G93" s="57">
        <v>11</v>
      </c>
      <c r="H93" s="58" t="s">
        <v>99</v>
      </c>
    </row>
    <row r="94" spans="5:7" ht="15.75">
      <c r="E94" s="12"/>
      <c r="F94" s="11"/>
      <c r="G94" s="13"/>
    </row>
    <row r="95" spans="4:14" ht="15" hidden="1">
      <c r="D95" s="16" t="s">
        <v>90</v>
      </c>
      <c r="J95" s="1"/>
      <c r="K95" s="1"/>
      <c r="L95" s="1"/>
      <c r="M95" s="1"/>
      <c r="N95" s="1"/>
    </row>
    <row r="96" ht="15" hidden="1">
      <c r="D96" s="13" t="s">
        <v>95</v>
      </c>
    </row>
    <row r="97" spans="4:14" ht="15" hidden="1">
      <c r="D97" t="s">
        <v>91</v>
      </c>
      <c r="E97" s="3">
        <v>84</v>
      </c>
      <c r="F97" s="14"/>
      <c r="G97" s="14"/>
      <c r="H97" s="14"/>
      <c r="I97" s="14"/>
      <c r="J97" s="14">
        <f>SUM(J115,J119)</f>
        <v>1</v>
      </c>
      <c r="K97" s="14">
        <f>SUM(K115,K119)</f>
        <v>91</v>
      </c>
      <c r="L97" s="14">
        <f>SUM(L115,L119)</f>
        <v>-8</v>
      </c>
      <c r="M97" s="14"/>
      <c r="N97" s="14"/>
    </row>
    <row r="98" spans="4:11" ht="15" hidden="1">
      <c r="D98" t="s">
        <v>92</v>
      </c>
      <c r="E98" s="3">
        <v>16</v>
      </c>
      <c r="J98">
        <v>-13</v>
      </c>
      <c r="K98">
        <v>29</v>
      </c>
    </row>
    <row r="99" spans="4:5" ht="15" hidden="1">
      <c r="D99" t="s">
        <v>93</v>
      </c>
      <c r="E99" s="3">
        <v>22</v>
      </c>
    </row>
    <row r="100" spans="4:5" ht="25.5" hidden="1">
      <c r="D100" s="19" t="s">
        <v>97</v>
      </c>
      <c r="E100" s="3">
        <v>260</v>
      </c>
    </row>
    <row r="101" spans="4:5" ht="15" hidden="1">
      <c r="D101" t="s">
        <v>94</v>
      </c>
      <c r="E101" s="15">
        <v>114</v>
      </c>
    </row>
    <row r="102" ht="15" hidden="1">
      <c r="E102" s="3">
        <f>SUM(E97:E101)</f>
        <v>496</v>
      </c>
    </row>
    <row r="103" ht="15" hidden="1">
      <c r="E103" s="5"/>
    </row>
    <row r="104" ht="15" hidden="1">
      <c r="D104" s="13" t="s">
        <v>96</v>
      </c>
    </row>
    <row r="105" spans="4:13" ht="15" hidden="1">
      <c r="D105" t="s">
        <v>26</v>
      </c>
      <c r="E105" s="3">
        <v>-11</v>
      </c>
      <c r="K105">
        <v>139</v>
      </c>
      <c r="L105">
        <v>-73</v>
      </c>
      <c r="M105">
        <v>-78</v>
      </c>
    </row>
    <row r="106" spans="4:13" ht="15" hidden="1">
      <c r="D106" t="s">
        <v>4</v>
      </c>
      <c r="E106" s="3">
        <v>34</v>
      </c>
      <c r="K106">
        <v>42</v>
      </c>
      <c r="L106">
        <v>-8</v>
      </c>
      <c r="M106">
        <v>0</v>
      </c>
    </row>
    <row r="107" spans="4:13" ht="15" hidden="1">
      <c r="D107" t="s">
        <v>0</v>
      </c>
      <c r="E107" s="3">
        <v>-7</v>
      </c>
      <c r="K107">
        <v>72</v>
      </c>
      <c r="L107">
        <v>1</v>
      </c>
      <c r="M107">
        <v>-80</v>
      </c>
    </row>
    <row r="108" spans="4:11" ht="15" hidden="1">
      <c r="D108" t="s">
        <v>10</v>
      </c>
      <c r="E108" s="3">
        <v>2</v>
      </c>
      <c r="J108">
        <v>-54</v>
      </c>
      <c r="K108">
        <v>55</v>
      </c>
    </row>
    <row r="109" spans="10:13" ht="15" hidden="1">
      <c r="J109" s="18"/>
      <c r="K109" s="18"/>
      <c r="L109" s="18"/>
      <c r="M109" s="18"/>
    </row>
    <row r="110" spans="10:14" ht="15" hidden="1">
      <c r="J110" s="17">
        <f>SUM(J97:J108)</f>
        <v>-66</v>
      </c>
      <c r="K110" s="17">
        <f>SUM(K97:K108)</f>
        <v>428</v>
      </c>
      <c r="L110" s="17">
        <f>SUM(L97:L108)</f>
        <v>-88</v>
      </c>
      <c r="M110" s="17">
        <f>SUM(M97:M108)</f>
        <v>-158</v>
      </c>
      <c r="N110" s="17">
        <f>SUM(N97:N108)</f>
        <v>0</v>
      </c>
    </row>
    <row r="111" ht="15" hidden="1"/>
    <row r="112" spans="4:14" ht="15" hidden="1">
      <c r="D112" t="s">
        <v>0</v>
      </c>
      <c r="E112" s="3">
        <v>-7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72</v>
      </c>
      <c r="L112">
        <v>1</v>
      </c>
      <c r="M112">
        <v>-80</v>
      </c>
      <c r="N112">
        <v>0</v>
      </c>
    </row>
    <row r="113" spans="4:14" ht="15" hidden="1">
      <c r="D113" t="s">
        <v>1</v>
      </c>
      <c r="E113" s="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</row>
    <row r="114" spans="4:14" ht="15" hidden="1">
      <c r="D114" t="s">
        <v>3</v>
      </c>
      <c r="E114" s="3">
        <v>4</v>
      </c>
      <c r="F114">
        <v>0</v>
      </c>
      <c r="G114">
        <v>0</v>
      </c>
      <c r="H114">
        <v>0</v>
      </c>
      <c r="I114">
        <v>0</v>
      </c>
      <c r="J114">
        <v>1</v>
      </c>
      <c r="K114">
        <v>3</v>
      </c>
      <c r="L114">
        <v>0</v>
      </c>
      <c r="M114">
        <v>0</v>
      </c>
      <c r="N114">
        <v>0</v>
      </c>
    </row>
    <row r="115" spans="4:14" ht="15" hidden="1">
      <c r="D115" t="s">
        <v>4</v>
      </c>
      <c r="E115" s="3">
        <v>34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42</v>
      </c>
      <c r="L115">
        <v>-8</v>
      </c>
      <c r="M115">
        <v>0</v>
      </c>
      <c r="N115">
        <v>0</v>
      </c>
    </row>
    <row r="116" spans="4:14" ht="15" hidden="1">
      <c r="D116" t="s">
        <v>5</v>
      </c>
      <c r="E116" s="3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  <row r="117" spans="4:14" ht="15" hidden="1">
      <c r="D117" t="s">
        <v>6</v>
      </c>
      <c r="E117" s="3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</row>
    <row r="118" spans="4:14" ht="15" hidden="1">
      <c r="D118" t="s">
        <v>7</v>
      </c>
      <c r="E118" s="3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-9</v>
      </c>
      <c r="L118">
        <v>10</v>
      </c>
      <c r="M118">
        <v>0</v>
      </c>
      <c r="N118">
        <v>0</v>
      </c>
    </row>
    <row r="119" spans="4:14" ht="15" hidden="1">
      <c r="D119" t="s">
        <v>2</v>
      </c>
      <c r="E119" s="3">
        <v>50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49</v>
      </c>
      <c r="L119">
        <v>0</v>
      </c>
      <c r="M119">
        <v>0</v>
      </c>
      <c r="N119">
        <v>0</v>
      </c>
    </row>
    <row r="120" spans="4:14" ht="15" hidden="1">
      <c r="D120" t="s">
        <v>8</v>
      </c>
      <c r="E120" s="3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</row>
    <row r="121" spans="4:14" ht="15" hidden="1">
      <c r="D121" t="s">
        <v>10</v>
      </c>
      <c r="E121" s="3">
        <v>2</v>
      </c>
      <c r="F121">
        <v>0</v>
      </c>
      <c r="G121">
        <v>0</v>
      </c>
      <c r="H121">
        <v>0</v>
      </c>
      <c r="I121">
        <v>0</v>
      </c>
      <c r="J121">
        <v>-54</v>
      </c>
      <c r="K121">
        <v>55</v>
      </c>
      <c r="L121">
        <v>0</v>
      </c>
      <c r="M121">
        <v>0</v>
      </c>
      <c r="N121">
        <v>0</v>
      </c>
    </row>
    <row r="122" spans="4:14" ht="15" hidden="1">
      <c r="D122" t="s">
        <v>11</v>
      </c>
      <c r="E122" s="3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</row>
    <row r="123" spans="4:14" ht="15" hidden="1">
      <c r="D123" t="s">
        <v>9</v>
      </c>
      <c r="E123" s="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</row>
    <row r="124" spans="4:14" ht="15" hidden="1">
      <c r="D124" t="s">
        <v>14</v>
      </c>
      <c r="E124" s="3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</row>
    <row r="125" spans="4:14" ht="15" hidden="1">
      <c r="D125" t="s">
        <v>15</v>
      </c>
      <c r="E125" s="3">
        <v>1</v>
      </c>
      <c r="F125">
        <v>0</v>
      </c>
      <c r="G125">
        <v>0</v>
      </c>
      <c r="H125">
        <v>0</v>
      </c>
      <c r="I125">
        <v>0</v>
      </c>
      <c r="J125">
        <v>-4</v>
      </c>
      <c r="K125">
        <v>4</v>
      </c>
      <c r="L125">
        <v>0</v>
      </c>
      <c r="M125">
        <v>0</v>
      </c>
      <c r="N125">
        <v>0</v>
      </c>
    </row>
    <row r="126" spans="4:14" ht="15" hidden="1">
      <c r="D126" t="s">
        <v>12</v>
      </c>
      <c r="E126" s="3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</row>
    <row r="127" spans="4:14" ht="15" hidden="1">
      <c r="D127" t="s">
        <v>13</v>
      </c>
      <c r="E127" s="3">
        <v>16</v>
      </c>
      <c r="F127">
        <v>0</v>
      </c>
      <c r="G127">
        <v>0</v>
      </c>
      <c r="H127">
        <v>0</v>
      </c>
      <c r="I127">
        <v>0</v>
      </c>
      <c r="J127">
        <v>-13</v>
      </c>
      <c r="K127">
        <v>29</v>
      </c>
      <c r="L127">
        <v>0</v>
      </c>
      <c r="M127">
        <v>0</v>
      </c>
      <c r="N127">
        <v>0</v>
      </c>
    </row>
    <row r="128" spans="4:14" ht="15" hidden="1">
      <c r="D128" t="s">
        <v>24</v>
      </c>
      <c r="E128" s="3">
        <v>1</v>
      </c>
      <c r="F128">
        <v>0</v>
      </c>
      <c r="G128">
        <v>0</v>
      </c>
      <c r="H128">
        <v>0</v>
      </c>
      <c r="I128">
        <v>0</v>
      </c>
      <c r="J128">
        <v>-22</v>
      </c>
      <c r="K128">
        <v>22</v>
      </c>
      <c r="L128">
        <v>0</v>
      </c>
      <c r="M128">
        <v>0</v>
      </c>
      <c r="N128">
        <v>0</v>
      </c>
    </row>
    <row r="129" spans="4:14" ht="15" hidden="1">
      <c r="D129" t="s">
        <v>25</v>
      </c>
      <c r="E129" s="3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</row>
    <row r="130" spans="4:14" ht="15" hidden="1">
      <c r="D130" t="s">
        <v>26</v>
      </c>
      <c r="E130" s="3">
        <v>-11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139</v>
      </c>
      <c r="L130">
        <v>-73</v>
      </c>
      <c r="M130">
        <v>-78</v>
      </c>
      <c r="N130">
        <v>0</v>
      </c>
    </row>
    <row r="131" spans="4:14" ht="15" hidden="1">
      <c r="D131" t="s">
        <v>18</v>
      </c>
      <c r="E131" s="3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</row>
    <row r="132" spans="4:14" ht="15" hidden="1">
      <c r="D132" t="s">
        <v>16</v>
      </c>
      <c r="E132" s="3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</row>
    <row r="133" spans="4:14" ht="15" hidden="1">
      <c r="D133" t="s">
        <v>19</v>
      </c>
      <c r="E133" s="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</row>
    <row r="134" spans="4:14" ht="15" hidden="1">
      <c r="D134" t="s">
        <v>17</v>
      </c>
      <c r="E134" s="3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-8</v>
      </c>
      <c r="L134">
        <v>8</v>
      </c>
      <c r="M134">
        <v>0</v>
      </c>
      <c r="N134">
        <v>0</v>
      </c>
    </row>
    <row r="135" spans="4:14" ht="15" hidden="1">
      <c r="D135" t="s">
        <v>22</v>
      </c>
      <c r="E135" s="3">
        <v>22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-3</v>
      </c>
      <c r="L135">
        <v>21</v>
      </c>
      <c r="M135">
        <v>5</v>
      </c>
      <c r="N135">
        <v>0</v>
      </c>
    </row>
    <row r="136" spans="4:14" ht="15" hidden="1">
      <c r="D136" t="s">
        <v>20</v>
      </c>
      <c r="E136" s="3">
        <v>0</v>
      </c>
      <c r="F136">
        <v>0</v>
      </c>
      <c r="G136">
        <v>0</v>
      </c>
      <c r="H136">
        <v>0</v>
      </c>
      <c r="I136">
        <v>0</v>
      </c>
      <c r="J136">
        <v>-10</v>
      </c>
      <c r="K136">
        <v>11</v>
      </c>
      <c r="L136">
        <v>0</v>
      </c>
      <c r="M136">
        <v>0</v>
      </c>
      <c r="N136">
        <v>0</v>
      </c>
    </row>
    <row r="137" spans="4:14" ht="15" hidden="1">
      <c r="D137" t="s">
        <v>21</v>
      </c>
      <c r="E137" s="3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</row>
    <row r="138" spans="4:14" ht="15" hidden="1">
      <c r="D138" t="s">
        <v>23</v>
      </c>
      <c r="E138" s="3">
        <v>260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-50</v>
      </c>
      <c r="L138">
        <v>300</v>
      </c>
      <c r="M138">
        <v>10</v>
      </c>
      <c r="N138">
        <v>0</v>
      </c>
    </row>
    <row r="139" spans="4:14" ht="15" hidden="1">
      <c r="D139" t="s">
        <v>27</v>
      </c>
      <c r="E139" s="3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-5</v>
      </c>
      <c r="M139">
        <v>5</v>
      </c>
      <c r="N139">
        <v>0</v>
      </c>
    </row>
    <row r="140" spans="4:14" ht="15" hidden="1">
      <c r="D140" t="s">
        <v>28</v>
      </c>
      <c r="E140" s="3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</row>
    <row r="141" spans="4:14" ht="15" hidden="1">
      <c r="D141" t="s">
        <v>29</v>
      </c>
      <c r="E141" s="3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</row>
    <row r="142" spans="4:14" ht="15" hidden="1">
      <c r="D142" t="s">
        <v>30</v>
      </c>
      <c r="E142" s="3">
        <v>1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-43</v>
      </c>
      <c r="M142">
        <v>45</v>
      </c>
      <c r="N142">
        <v>0</v>
      </c>
    </row>
    <row r="143" spans="4:14" ht="15" hidden="1">
      <c r="D143" t="s">
        <v>31</v>
      </c>
      <c r="E143" s="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</row>
    <row r="144" spans="4:14" ht="15" hidden="1">
      <c r="D144" t="s">
        <v>32</v>
      </c>
      <c r="E144" s="3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</row>
    <row r="145" spans="4:14" ht="15" hidden="1">
      <c r="D145" t="s">
        <v>33</v>
      </c>
      <c r="E145" s="3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-2</v>
      </c>
      <c r="M145">
        <v>2</v>
      </c>
      <c r="N145">
        <v>0</v>
      </c>
    </row>
    <row r="146" spans="4:14" ht="15" hidden="1">
      <c r="D146" t="s">
        <v>34</v>
      </c>
      <c r="E146" s="3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</row>
    <row r="147" spans="4:14" ht="15" hidden="1">
      <c r="D147" t="s">
        <v>35</v>
      </c>
      <c r="E147" s="3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-1</v>
      </c>
      <c r="M147">
        <v>1</v>
      </c>
      <c r="N147">
        <v>0</v>
      </c>
    </row>
    <row r="148" spans="4:14" ht="15" hidden="1">
      <c r="D148" t="s">
        <v>36</v>
      </c>
      <c r="E148" s="3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</row>
    <row r="149" spans="4:14" ht="15" hidden="1">
      <c r="D149" t="s">
        <v>37</v>
      </c>
      <c r="E149" s="3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-12</v>
      </c>
      <c r="M149">
        <v>12</v>
      </c>
      <c r="N149">
        <v>0</v>
      </c>
    </row>
    <row r="150" spans="4:14" ht="15" hidden="1">
      <c r="D150" t="s">
        <v>38</v>
      </c>
      <c r="E150" s="3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</row>
    <row r="151" spans="4:14" ht="15" hidden="1">
      <c r="D151" t="s">
        <v>39</v>
      </c>
      <c r="E151" s="3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</row>
    <row r="152" spans="4:14" ht="15" hidden="1">
      <c r="D152" t="s">
        <v>40</v>
      </c>
      <c r="E152" s="3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</row>
    <row r="153" spans="4:14" ht="15" hidden="1">
      <c r="D153" t="s">
        <v>41</v>
      </c>
      <c r="E153" s="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</row>
    <row r="154" spans="4:14" ht="15" hidden="1">
      <c r="D154" t="s">
        <v>42</v>
      </c>
      <c r="E154" s="3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</row>
    <row r="155" spans="4:14" ht="15" hidden="1">
      <c r="D155" t="s">
        <v>43</v>
      </c>
      <c r="E155" s="3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</row>
    <row r="156" spans="4:14" ht="15" hidden="1">
      <c r="D156" t="s">
        <v>44</v>
      </c>
      <c r="E156" s="3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</row>
    <row r="157" spans="4:14" ht="15" hidden="1">
      <c r="D157" t="s">
        <v>45</v>
      </c>
      <c r="E157" s="3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</row>
    <row r="158" spans="4:14" ht="15" hidden="1">
      <c r="D158" t="s">
        <v>46</v>
      </c>
      <c r="E158" s="3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</row>
    <row r="159" spans="4:14" ht="15" hidden="1">
      <c r="D159" t="s">
        <v>47</v>
      </c>
      <c r="E159" s="3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</row>
    <row r="160" spans="4:14" ht="15" hidden="1">
      <c r="D160" t="s">
        <v>48</v>
      </c>
      <c r="E160" s="3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</row>
    <row r="161" spans="4:14" ht="15" hidden="1">
      <c r="D161" t="s">
        <v>49</v>
      </c>
      <c r="E161" s="3">
        <v>3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-138</v>
      </c>
      <c r="M161">
        <v>141</v>
      </c>
      <c r="N161">
        <v>0</v>
      </c>
    </row>
    <row r="162" spans="4:14" ht="15" hidden="1">
      <c r="D162" t="s">
        <v>50</v>
      </c>
      <c r="E162" s="3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</row>
    <row r="163" spans="4:14" ht="15" hidden="1">
      <c r="D163" t="s">
        <v>51</v>
      </c>
      <c r="E163" s="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</row>
    <row r="164" spans="4:14" ht="15" hidden="1">
      <c r="D164" t="s">
        <v>52</v>
      </c>
      <c r="E164" s="3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</row>
    <row r="165" spans="4:14" ht="15" hidden="1">
      <c r="D165" t="s">
        <v>53</v>
      </c>
      <c r="E165" s="3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</row>
    <row r="166" spans="4:14" ht="15" hidden="1">
      <c r="D166" t="s">
        <v>54</v>
      </c>
      <c r="E166" s="3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</row>
    <row r="167" spans="4:14" ht="15" hidden="1">
      <c r="D167" t="s">
        <v>55</v>
      </c>
      <c r="E167" s="3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</row>
    <row r="168" spans="4:14" ht="15" hidden="1">
      <c r="D168" t="s">
        <v>56</v>
      </c>
      <c r="E168" s="3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</row>
    <row r="169" spans="4:14" ht="15" hidden="1">
      <c r="D169" t="s">
        <v>57</v>
      </c>
      <c r="E169" s="3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</row>
    <row r="170" spans="4:14" ht="15" hidden="1">
      <c r="D170" t="s">
        <v>58</v>
      </c>
      <c r="E170" s="3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</row>
    <row r="171" spans="4:14" ht="15" hidden="1">
      <c r="D171" t="s">
        <v>59</v>
      </c>
      <c r="E171" s="3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</row>
    <row r="172" spans="4:14" ht="15" hidden="1">
      <c r="D172" t="s">
        <v>60</v>
      </c>
      <c r="E172" s="3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-3</v>
      </c>
      <c r="L172">
        <v>1</v>
      </c>
      <c r="M172">
        <v>2</v>
      </c>
      <c r="N172">
        <v>0</v>
      </c>
    </row>
    <row r="173" spans="4:14" ht="15" hidden="1">
      <c r="D173" t="s">
        <v>61</v>
      </c>
      <c r="E173" s="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</row>
    <row r="174" spans="4:14" ht="15" hidden="1">
      <c r="D174" t="s">
        <v>62</v>
      </c>
      <c r="E174" s="3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</row>
    <row r="175" spans="4:14" ht="15" hidden="1">
      <c r="D175" t="s">
        <v>63</v>
      </c>
      <c r="E175" s="3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</row>
    <row r="176" spans="4:14" ht="15" hidden="1">
      <c r="D176" t="s">
        <v>64</v>
      </c>
      <c r="E176" s="3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</row>
    <row r="177" spans="4:14" ht="15" hidden="1">
      <c r="D177" t="s">
        <v>81</v>
      </c>
      <c r="E177" s="3">
        <v>377</v>
      </c>
      <c r="F177">
        <v>0</v>
      </c>
      <c r="G177">
        <v>0</v>
      </c>
      <c r="H177">
        <v>0</v>
      </c>
      <c r="I177">
        <v>0</v>
      </c>
      <c r="J177">
        <v>-101</v>
      </c>
      <c r="K177">
        <v>353</v>
      </c>
      <c r="L177">
        <v>59</v>
      </c>
      <c r="M177">
        <v>65</v>
      </c>
      <c r="N177">
        <v>0</v>
      </c>
    </row>
    <row r="178" ht="15" hidden="1"/>
    <row r="179" spans="4:14" ht="15" hidden="1">
      <c r="D179" t="s">
        <v>75</v>
      </c>
      <c r="E179" s="3">
        <v>114</v>
      </c>
      <c r="F179">
        <v>0.000514068546437596</v>
      </c>
      <c r="G179">
        <v>0</v>
      </c>
      <c r="H179">
        <v>0</v>
      </c>
      <c r="I179">
        <v>0</v>
      </c>
      <c r="J179">
        <v>166</v>
      </c>
      <c r="K179">
        <v>-386</v>
      </c>
      <c r="L179">
        <v>-62</v>
      </c>
      <c r="M179">
        <v>396</v>
      </c>
      <c r="N179">
        <v>0</v>
      </c>
    </row>
    <row r="180" ht="15" hidden="1"/>
    <row r="181" spans="10:14" ht="15" hidden="1">
      <c r="J181">
        <v>0.06029684601113173</v>
      </c>
      <c r="K181">
        <v>0.14768388444636554</v>
      </c>
      <c r="L181">
        <v>0.2568528619761099</v>
      </c>
      <c r="M181">
        <v>0.2623432290839816</v>
      </c>
      <c r="N181">
        <v>0.7531106745252129</v>
      </c>
    </row>
    <row r="182" spans="10:13" ht="15" hidden="1">
      <c r="J182" t="s">
        <v>76</v>
      </c>
      <c r="K182" t="s">
        <v>77</v>
      </c>
      <c r="L182">
        <v>0.21</v>
      </c>
      <c r="M182">
        <v>0.28</v>
      </c>
    </row>
    <row r="183" spans="4:14" ht="15" hidden="1">
      <c r="D183" t="s">
        <v>80</v>
      </c>
      <c r="E183" s="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</row>
    <row r="184" spans="4:14" ht="15" hidden="1">
      <c r="D184" t="s">
        <v>78</v>
      </c>
      <c r="E184" s="3">
        <v>491</v>
      </c>
      <c r="F184">
        <v>0.000514068546181079</v>
      </c>
      <c r="G184">
        <v>0</v>
      </c>
      <c r="H184">
        <v>0</v>
      </c>
      <c r="I184">
        <v>0</v>
      </c>
      <c r="J184">
        <v>65</v>
      </c>
      <c r="K184">
        <v>-33</v>
      </c>
      <c r="L184">
        <v>-3</v>
      </c>
      <c r="M184">
        <v>461</v>
      </c>
      <c r="N184">
        <v>0</v>
      </c>
    </row>
    <row r="185" ht="15" hidden="1"/>
    <row r="186" spans="4:14" ht="15" hidden="1">
      <c r="D186" t="s">
        <v>79</v>
      </c>
      <c r="J186">
        <v>16771</v>
      </c>
      <c r="K186">
        <v>15900</v>
      </c>
      <c r="L186">
        <v>18200</v>
      </c>
      <c r="M186">
        <v>18900</v>
      </c>
      <c r="N186">
        <v>19500</v>
      </c>
    </row>
    <row r="187" ht="15" hidden="1"/>
    <row r="188" ht="15" hidden="1"/>
    <row r="189" ht="15" hidden="1">
      <c r="D189" t="s">
        <v>82</v>
      </c>
    </row>
    <row r="190" spans="4:14" ht="15" hidden="1">
      <c r="D190" t="s">
        <v>86</v>
      </c>
      <c r="E190" s="3">
        <v>495</v>
      </c>
      <c r="F190">
        <v>0</v>
      </c>
      <c r="G190">
        <v>0</v>
      </c>
      <c r="H190">
        <v>0</v>
      </c>
      <c r="I190">
        <v>0</v>
      </c>
      <c r="J190">
        <v>67</v>
      </c>
      <c r="K190">
        <v>-105</v>
      </c>
      <c r="L190">
        <v>69</v>
      </c>
      <c r="M190">
        <v>464</v>
      </c>
      <c r="N190">
        <v>0</v>
      </c>
    </row>
    <row r="191" spans="4:11" ht="15" hidden="1">
      <c r="D191" t="s">
        <v>85</v>
      </c>
      <c r="J191">
        <v>15152</v>
      </c>
      <c r="K191">
        <v>14950</v>
      </c>
    </row>
    <row r="192" ht="15" hidden="1">
      <c r="D192" t="s">
        <v>83</v>
      </c>
    </row>
    <row r="193" spans="4:14" ht="15" hidden="1">
      <c r="D193" t="s">
        <v>84</v>
      </c>
      <c r="E193" s="3">
        <v>-4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73</v>
      </c>
      <c r="L193">
        <v>-74</v>
      </c>
      <c r="M193">
        <v>-3</v>
      </c>
      <c r="N193">
        <v>0</v>
      </c>
    </row>
    <row r="194" spans="4:11" ht="15" hidden="1">
      <c r="D194" t="s">
        <v>85</v>
      </c>
      <c r="J194">
        <v>1619</v>
      </c>
      <c r="K194">
        <v>950</v>
      </c>
    </row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spans="5:14" ht="15">
      <c r="E202" s="3" t="s">
        <v>102</v>
      </c>
      <c r="F202" s="23">
        <v>4796</v>
      </c>
      <c r="G202" s="23">
        <v>11467</v>
      </c>
      <c r="H202" s="23">
        <v>15971</v>
      </c>
      <c r="I202" s="23">
        <v>17297</v>
      </c>
      <c r="J202" s="23">
        <v>13976</v>
      </c>
      <c r="K202" s="23">
        <v>14822</v>
      </c>
      <c r="L202" s="23">
        <v>17262</v>
      </c>
      <c r="M202" s="23">
        <v>15699</v>
      </c>
      <c r="N202" s="23">
        <v>4688</v>
      </c>
    </row>
    <row r="203" spans="5:14" ht="15">
      <c r="E203" s="3" t="s">
        <v>103</v>
      </c>
      <c r="F203" s="23">
        <v>1146</v>
      </c>
      <c r="G203" s="23">
        <v>2847</v>
      </c>
      <c r="H203" s="23">
        <v>2161</v>
      </c>
      <c r="I203" s="23">
        <v>1776</v>
      </c>
      <c r="J203" s="23">
        <v>2090</v>
      </c>
      <c r="K203" s="24">
        <v>1776</v>
      </c>
      <c r="L203" s="24">
        <v>1299</v>
      </c>
      <c r="M203" s="24">
        <v>723</v>
      </c>
      <c r="N203" s="24">
        <v>212</v>
      </c>
    </row>
    <row r="204" spans="6:14" ht="15">
      <c r="F204" s="23"/>
      <c r="G204" s="23"/>
      <c r="H204" s="23" t="s">
        <v>98</v>
      </c>
      <c r="I204" s="23"/>
      <c r="J204" s="23"/>
      <c r="K204" s="24">
        <v>0.16700299213694245</v>
      </c>
      <c r="L204" s="24">
        <v>0.20409551670181644</v>
      </c>
      <c r="M204" s="24">
        <v>0.28027168397220703</v>
      </c>
      <c r="N204" s="24">
        <v>0.5604334018307491</v>
      </c>
    </row>
    <row r="205" spans="6:14" ht="15"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0:14" ht="15">
      <c r="J206">
        <v>14680</v>
      </c>
      <c r="K206">
        <v>14123</v>
      </c>
      <c r="L206">
        <v>16901</v>
      </c>
      <c r="M206">
        <v>16361</v>
      </c>
      <c r="N206">
        <v>4688</v>
      </c>
    </row>
    <row r="207" spans="10:14" ht="15">
      <c r="J207">
        <v>2090</v>
      </c>
      <c r="K207">
        <v>1776</v>
      </c>
      <c r="L207">
        <v>1299</v>
      </c>
      <c r="M207">
        <v>723</v>
      </c>
      <c r="N207">
        <v>212</v>
      </c>
    </row>
    <row r="208" ht="15">
      <c r="E208" s="5">
        <f>SUM(E85,E88)</f>
        <v>132009.74</v>
      </c>
    </row>
  </sheetData>
  <printOptions gridLines="1" horizontalCentered="1" verticalCentered="1"/>
  <pageMargins left="0.21" right="0.22" top="0.25" bottom="0.55" header="0.29" footer="0.2"/>
  <pageSetup fitToHeight="1" fitToWidth="1" horizontalDpi="600" verticalDpi="600" orientation="portrait" scale="67" r:id="rId1"/>
  <headerFooter alignWithMargins="0">
    <oddFooter>&amp;C&amp;14Page &amp;P of &amp;N&amp;R&amp;F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2007-08-09T13:36:42Z</cp:lastPrinted>
  <dcterms:created xsi:type="dcterms:W3CDTF">2007-06-26T17:00:03Z</dcterms:created>
  <dcterms:modified xsi:type="dcterms:W3CDTF">2007-08-09T13:36:45Z</dcterms:modified>
  <cp:category/>
  <cp:version/>
  <cp:contentType/>
  <cp:contentStatus/>
</cp:coreProperties>
</file>