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Chris Gruber</author>
  </authors>
  <commentList>
    <comment ref="F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 % of total Uncertainty Contingency)- see Uncertainty Results worksheets</t>
        </r>
      </text>
    </comment>
    <comment ref="G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Total of both Uncertainty and Risk schedule contingency cost allowance split on basis of contribution to standing army calc - see Mis Inputs sheet</t>
        </r>
      </text>
    </comment>
    <comment ref="I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% of total risk impact by WBS -- see Risk Model worksheet</t>
        </r>
      </text>
    </comment>
  </commentList>
</comments>
</file>

<file path=xl/sharedStrings.xml><?xml version="1.0" encoding="utf-8"?>
<sst xmlns="http://schemas.openxmlformats.org/spreadsheetml/2006/main" count="40" uniqueCount="35">
  <si>
    <t>PROJECT ESTIMATE</t>
  </si>
  <si>
    <t>DOE Review Estimate</t>
  </si>
  <si>
    <t>Allocation of Contingency Allowances</t>
  </si>
  <si>
    <t>Contingency</t>
  </si>
  <si>
    <t>WBS</t>
  </si>
  <si>
    <t>ACWP (Through 4/30/07)</t>
  </si>
  <si>
    <t>ETC</t>
  </si>
  <si>
    <t>Uncertainty</t>
  </si>
  <si>
    <t>Schedule</t>
  </si>
  <si>
    <t>Sched Mitig</t>
  </si>
  <si>
    <t>Risk</t>
  </si>
  <si>
    <t>Management Increment ("unknown unknowns")</t>
  </si>
  <si>
    <t>Total</t>
  </si>
  <si>
    <t>% of ETC</t>
  </si>
  <si>
    <t>TOTAL EAC</t>
  </si>
  <si>
    <t>Vacuum Vessel</t>
  </si>
  <si>
    <t>Conventional Coils</t>
  </si>
  <si>
    <t>Modular Coils</t>
  </si>
  <si>
    <t>Structures</t>
  </si>
  <si>
    <t>Coil Services</t>
  </si>
  <si>
    <t>Cryostat &amp; Base Support Structure</t>
  </si>
  <si>
    <t>Field Period Assembly</t>
  </si>
  <si>
    <t>Stellarator Core Mgmt &amp; Integr</t>
  </si>
  <si>
    <t>Auxiliary Systems</t>
  </si>
  <si>
    <t>Diagnostics</t>
  </si>
  <si>
    <t>Electrical Power Systems</t>
  </si>
  <si>
    <t>I&amp;C Systems</t>
  </si>
  <si>
    <t>Facility Systems</t>
  </si>
  <si>
    <t>Test Cell Prep  &amp; Machine Assy</t>
  </si>
  <si>
    <t>Project Management</t>
  </si>
  <si>
    <t>Project Engineering</t>
  </si>
  <si>
    <t>Project Physics</t>
  </si>
  <si>
    <t>Start-up</t>
  </si>
  <si>
    <t>Allocations</t>
  </si>
  <si>
    <t>dcma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</si>
</sst>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0"/>
    </font>
    <font>
      <i/>
      <sz val="9"/>
      <name val="Arial"/>
      <family val="2"/>
    </font>
    <font>
      <b/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19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wrapText="1"/>
    </xf>
    <xf numFmtId="3" fontId="0" fillId="0" borderId="2" xfId="0" applyNumberFormat="1" applyBorder="1" applyAlignment="1">
      <alignment horizontal="centerContinuous" wrapText="1"/>
    </xf>
    <xf numFmtId="3" fontId="0" fillId="0" borderId="2" xfId="0" applyNumberFormat="1" applyFill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3" fillId="0" borderId="4" xfId="0" applyFont="1" applyBorder="1" applyAlignment="1">
      <alignment horizontal="centerContinuous" wrapText="1"/>
    </xf>
    <xf numFmtId="0" fontId="3" fillId="0" borderId="5" xfId="0" applyFont="1" applyBorder="1" applyAlignment="1">
      <alignment horizontal="centerContinuous" wrapText="1"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3" fontId="3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Continuous"/>
    </xf>
    <xf numFmtId="3" fontId="0" fillId="0" borderId="2" xfId="0" applyNumberFormat="1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2" borderId="0" xfId="0" applyNumberFormat="1" applyFont="1" applyFill="1" applyAlignment="1">
      <alignment horizontal="center"/>
    </xf>
    <xf numFmtId="9" fontId="3" fillId="0" borderId="0" xfId="19" applyFont="1" applyAlignment="1">
      <alignment horizontal="center"/>
    </xf>
    <xf numFmtId="164" fontId="10" fillId="0" borderId="6" xfId="19" applyNumberFormat="1" applyFont="1" applyFill="1" applyBorder="1" applyAlignment="1">
      <alignment/>
    </xf>
    <xf numFmtId="165" fontId="0" fillId="0" borderId="0" xfId="19" applyNumberFormat="1" applyFill="1" applyAlignment="1">
      <alignment/>
    </xf>
    <xf numFmtId="164" fontId="0" fillId="0" borderId="0" xfId="0" applyNumberFormat="1" applyFill="1" applyBorder="1" applyAlignment="1">
      <alignment/>
    </xf>
    <xf numFmtId="9" fontId="0" fillId="0" borderId="0" xfId="19" applyFill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10" fillId="0" borderId="16" xfId="19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7" fillId="0" borderId="1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5" fontId="3" fillId="0" borderId="0" xfId="19" applyNumberFormat="1" applyFont="1" applyAlignment="1">
      <alignment horizontal="center"/>
    </xf>
    <xf numFmtId="164" fontId="10" fillId="0" borderId="10" xfId="19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2" fillId="0" borderId="7" xfId="0" applyFont="1" applyBorder="1" applyAlignment="1">
      <alignment horizontal="centerContinuous" wrapText="1"/>
    </xf>
    <xf numFmtId="164" fontId="3" fillId="0" borderId="16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0" fillId="0" borderId="0" xfId="19" applyFill="1" applyAlignment="1">
      <alignment horizontal="center"/>
    </xf>
    <xf numFmtId="164" fontId="0" fillId="0" borderId="0" xfId="0" applyNumberFormat="1" applyAlignment="1">
      <alignment/>
    </xf>
    <xf numFmtId="3" fontId="13" fillId="0" borderId="12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 wrapText="1"/>
    </xf>
    <xf numFmtId="3" fontId="13" fillId="2" borderId="15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CSX%20Risk-Contingency%20Model%20-%207-28-07%20strykowsky%202007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Summary"/>
      <sheetName val="Uncertainty Results"/>
      <sheetName val="Risk Results"/>
      <sheetName val="Contingency by Year"/>
      <sheetName val="WBS Summary"/>
      <sheetName val="ALLOCATED BY WBS rls"/>
      <sheetName val="Estimate Uncertainty Range"/>
      <sheetName val="Schedule Ranges"/>
      <sheetName val="Risk Model"/>
      <sheetName val="Likelihood"/>
      <sheetName val="Standard Estimate Uncertainty "/>
      <sheetName val="Misc Inputs"/>
      <sheetName val="Escalation Risk"/>
      <sheetName val="Prob Pro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showZeros="0" tabSelected="1" workbookViewId="0" topLeftCell="A1">
      <selection activeCell="A1" sqref="A1:A16384"/>
    </sheetView>
  </sheetViews>
  <sheetFormatPr defaultColWidth="9.140625" defaultRowHeight="12.75"/>
  <cols>
    <col min="2" max="2" width="30.57421875" style="0" bestFit="1" customWidth="1"/>
    <col min="4" max="4" width="7.28125" style="0" customWidth="1"/>
    <col min="6" max="9" width="12.8515625" style="0" customWidth="1"/>
    <col min="10" max="10" width="18.7109375" style="0" customWidth="1"/>
    <col min="13" max="13" width="10.8515625" style="0" customWidth="1"/>
    <col min="14" max="14" width="6.421875" style="0" customWidth="1"/>
    <col min="17" max="17" width="10.421875" style="0" customWidth="1"/>
  </cols>
  <sheetData>
    <row r="2" spans="1:13" ht="12.75">
      <c r="A2" s="1"/>
      <c r="B2" s="2"/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13.5" thickBot="1">
      <c r="A3" s="1"/>
      <c r="B3" s="2"/>
      <c r="D3" s="3"/>
      <c r="E3" s="3"/>
      <c r="F3" s="3"/>
      <c r="G3" s="3"/>
      <c r="H3" s="3"/>
      <c r="I3" s="3"/>
      <c r="J3" s="3"/>
      <c r="K3" s="2"/>
      <c r="L3" s="2"/>
      <c r="M3" s="2"/>
    </row>
    <row r="4" spans="2:18" ht="18.75" thickBot="1">
      <c r="B4" s="2"/>
      <c r="C4" s="2"/>
      <c r="D4" s="4"/>
      <c r="E4" s="5" t="s">
        <v>0</v>
      </c>
      <c r="F4" s="6"/>
      <c r="G4" s="6"/>
      <c r="H4" s="6"/>
      <c r="I4" s="6"/>
      <c r="J4" s="7"/>
      <c r="K4" s="8"/>
      <c r="L4" s="8"/>
      <c r="M4" s="9"/>
      <c r="O4" s="59" t="s">
        <v>1</v>
      </c>
      <c r="P4" s="10"/>
      <c r="Q4" s="10"/>
      <c r="R4" s="11"/>
    </row>
    <row r="5" spans="1:18" ht="15.75" thickBot="1">
      <c r="A5" s="2"/>
      <c r="B5" s="2"/>
      <c r="C5" s="12"/>
      <c r="D5" s="13"/>
      <c r="E5" s="14"/>
      <c r="F5" s="15" t="s">
        <v>2</v>
      </c>
      <c r="G5" s="16"/>
      <c r="H5" s="16"/>
      <c r="I5" s="16"/>
      <c r="J5" s="17"/>
      <c r="K5" s="18"/>
      <c r="L5" s="19"/>
      <c r="M5" s="20"/>
      <c r="O5" s="21"/>
      <c r="P5" s="22" t="s">
        <v>3</v>
      </c>
      <c r="Q5" s="23"/>
      <c r="R5" s="24"/>
    </row>
    <row r="6" spans="1:18" ht="66.75" customHeight="1" thickBot="1">
      <c r="A6" s="2"/>
      <c r="B6" s="1" t="s">
        <v>4</v>
      </c>
      <c r="C6" s="25" t="s">
        <v>5</v>
      </c>
      <c r="D6" s="13"/>
      <c r="E6" s="26" t="s">
        <v>6</v>
      </c>
      <c r="F6" s="64" t="s">
        <v>7</v>
      </c>
      <c r="G6" s="65" t="s">
        <v>8</v>
      </c>
      <c r="H6" s="66" t="s">
        <v>9</v>
      </c>
      <c r="I6" s="65" t="s">
        <v>10</v>
      </c>
      <c r="J6" s="67" t="s">
        <v>11</v>
      </c>
      <c r="K6" s="27" t="s">
        <v>12</v>
      </c>
      <c r="L6" s="28" t="s">
        <v>13</v>
      </c>
      <c r="M6" s="29" t="s">
        <v>14</v>
      </c>
      <c r="N6" s="30"/>
      <c r="O6" s="31" t="s">
        <v>6</v>
      </c>
      <c r="P6" s="32" t="s">
        <v>12</v>
      </c>
      <c r="Q6" s="33" t="s">
        <v>13</v>
      </c>
      <c r="R6" s="34" t="s">
        <v>14</v>
      </c>
    </row>
    <row r="7" spans="1:18" ht="15.75">
      <c r="A7" s="2">
        <v>12</v>
      </c>
      <c r="B7" s="2" t="s">
        <v>15</v>
      </c>
      <c r="C7" s="35">
        <v>9753</v>
      </c>
      <c r="D7" s="13"/>
      <c r="E7" s="35">
        <v>156</v>
      </c>
      <c r="F7" s="36">
        <v>29.637479194900664</v>
      </c>
      <c r="G7" s="36"/>
      <c r="H7" s="36"/>
      <c r="I7" s="36">
        <v>10.442534269667785</v>
      </c>
      <c r="J7" s="37">
        <v>0</v>
      </c>
      <c r="K7" s="35">
        <f>SUM(F7:J7)</f>
        <v>40.08001346456845</v>
      </c>
      <c r="L7" s="38">
        <f>+K7/E7</f>
        <v>0.25692316323441317</v>
      </c>
      <c r="M7" s="39">
        <f>SUM(C7,E7,K7)</f>
        <v>9949.080013464569</v>
      </c>
      <c r="N7" s="40"/>
      <c r="O7" s="41"/>
      <c r="P7" s="41"/>
      <c r="Q7" s="62" t="e">
        <f>+P7/O7</f>
        <v>#DIV/0!</v>
      </c>
      <c r="R7" s="41">
        <f>SUM(P7,O7,C7)</f>
        <v>9753</v>
      </c>
    </row>
    <row r="8" spans="1:18" ht="15.75">
      <c r="A8" s="2">
        <v>13</v>
      </c>
      <c r="B8" s="2" t="s">
        <v>16</v>
      </c>
      <c r="C8" s="43">
        <v>3226</v>
      </c>
      <c r="D8" s="13"/>
      <c r="E8" s="43">
        <v>3462</v>
      </c>
      <c r="F8" s="36">
        <v>527.3565256120166</v>
      </c>
      <c r="G8" s="36"/>
      <c r="H8" s="36"/>
      <c r="I8" s="36">
        <v>175.10555144947045</v>
      </c>
      <c r="J8" s="37">
        <v>400</v>
      </c>
      <c r="K8" s="43">
        <f aca="true" t="shared" si="0" ref="K8:K25">SUM(F8:J8)</f>
        <v>1102.462077061487</v>
      </c>
      <c r="L8" s="38">
        <f aca="true" t="shared" si="1" ref="L8:L25">+K8/E8</f>
        <v>0.31844658493977096</v>
      </c>
      <c r="M8" s="44">
        <f aca="true" t="shared" si="2" ref="M8:M28">SUM(C8,E8,K8)</f>
        <v>7790.462077061487</v>
      </c>
      <c r="N8" s="40"/>
      <c r="O8" s="45"/>
      <c r="P8" s="45"/>
      <c r="Q8" s="42" t="e">
        <f aca="true" t="shared" si="3" ref="Q8:Q25">+P8/O8</f>
        <v>#DIV/0!</v>
      </c>
      <c r="R8" s="41">
        <f aca="true" t="shared" si="4" ref="R8:R28">SUM(P8,O8,C8)</f>
        <v>3226</v>
      </c>
    </row>
    <row r="9" spans="1:18" ht="15.75">
      <c r="A9" s="2">
        <v>14</v>
      </c>
      <c r="B9" s="2" t="s">
        <v>17</v>
      </c>
      <c r="C9" s="43">
        <v>34196</v>
      </c>
      <c r="D9" s="13"/>
      <c r="E9" s="43">
        <v>6247</v>
      </c>
      <c r="F9" s="36">
        <v>1002.0522602070093</v>
      </c>
      <c r="G9" s="36"/>
      <c r="H9" s="36"/>
      <c r="I9" s="36">
        <v>405.735115997295</v>
      </c>
      <c r="J9" s="37">
        <v>200</v>
      </c>
      <c r="K9" s="43">
        <f t="shared" si="0"/>
        <v>1607.7873762043043</v>
      </c>
      <c r="L9" s="38">
        <f t="shared" si="1"/>
        <v>0.25736951756111803</v>
      </c>
      <c r="M9" s="44">
        <f t="shared" si="2"/>
        <v>42050.7873762043</v>
      </c>
      <c r="N9" s="40"/>
      <c r="O9" s="45"/>
      <c r="P9" s="45"/>
      <c r="Q9" s="42" t="e">
        <f t="shared" si="3"/>
        <v>#DIV/0!</v>
      </c>
      <c r="R9" s="41">
        <f t="shared" si="4"/>
        <v>34196</v>
      </c>
    </row>
    <row r="10" spans="1:18" ht="15.75">
      <c r="A10" s="2">
        <v>15</v>
      </c>
      <c r="B10" s="2" t="s">
        <v>18</v>
      </c>
      <c r="C10" s="43">
        <v>335</v>
      </c>
      <c r="D10" s="13"/>
      <c r="E10" s="43">
        <v>1262</v>
      </c>
      <c r="F10" s="36">
        <v>173.26469335312652</v>
      </c>
      <c r="G10" s="36"/>
      <c r="H10" s="36"/>
      <c r="I10" s="36">
        <v>7.966179693457249</v>
      </c>
      <c r="J10" s="37">
        <v>150</v>
      </c>
      <c r="K10" s="43">
        <f t="shared" si="0"/>
        <v>331.2308730465838</v>
      </c>
      <c r="L10" s="38">
        <f t="shared" si="1"/>
        <v>0.2624650341098128</v>
      </c>
      <c r="M10" s="44">
        <f t="shared" si="2"/>
        <v>1928.2308730465838</v>
      </c>
      <c r="N10" s="40"/>
      <c r="O10" s="45"/>
      <c r="P10" s="45"/>
      <c r="Q10" s="42" t="e">
        <f t="shared" si="3"/>
        <v>#DIV/0!</v>
      </c>
      <c r="R10" s="41">
        <f t="shared" si="4"/>
        <v>335</v>
      </c>
    </row>
    <row r="11" spans="1:18" ht="15.75">
      <c r="A11" s="2">
        <v>16</v>
      </c>
      <c r="B11" s="2" t="s">
        <v>19</v>
      </c>
      <c r="C11" s="43">
        <v>3</v>
      </c>
      <c r="D11" s="13"/>
      <c r="E11" s="43">
        <v>861</v>
      </c>
      <c r="F11" s="36">
        <v>66.7872175727063</v>
      </c>
      <c r="G11" s="36"/>
      <c r="H11" s="36"/>
      <c r="I11" s="36">
        <v>225.01064691469887</v>
      </c>
      <c r="J11" s="37">
        <v>0</v>
      </c>
      <c r="K11" s="43">
        <f t="shared" si="0"/>
        <v>291.79786448740515</v>
      </c>
      <c r="L11" s="38">
        <f t="shared" si="1"/>
        <v>0.3389057659551744</v>
      </c>
      <c r="M11" s="44">
        <f t="shared" si="2"/>
        <v>1155.7978644874051</v>
      </c>
      <c r="N11" s="40"/>
      <c r="O11" s="45"/>
      <c r="P11" s="45"/>
      <c r="Q11" s="42" t="e">
        <f t="shared" si="3"/>
        <v>#DIV/0!</v>
      </c>
      <c r="R11" s="41">
        <f t="shared" si="4"/>
        <v>3</v>
      </c>
    </row>
    <row r="12" spans="1:18" ht="15.75">
      <c r="A12" s="2">
        <v>17</v>
      </c>
      <c r="B12" s="2" t="s">
        <v>20</v>
      </c>
      <c r="C12" s="43">
        <v>431</v>
      </c>
      <c r="D12" s="13"/>
      <c r="E12" s="43">
        <v>784</v>
      </c>
      <c r="F12" s="36">
        <v>111.78134297110002</v>
      </c>
      <c r="G12" s="36"/>
      <c r="H12" s="36"/>
      <c r="I12" s="36">
        <v>4.953360020106889</v>
      </c>
      <c r="J12" s="37">
        <v>150</v>
      </c>
      <c r="K12" s="43">
        <f t="shared" si="0"/>
        <v>266.7347029912069</v>
      </c>
      <c r="L12" s="38">
        <f t="shared" si="1"/>
        <v>0.340222835447968</v>
      </c>
      <c r="M12" s="44">
        <f t="shared" si="2"/>
        <v>1481.7347029912069</v>
      </c>
      <c r="N12" s="40"/>
      <c r="O12" s="45"/>
      <c r="P12" s="45"/>
      <c r="Q12" s="42" t="e">
        <f t="shared" si="3"/>
        <v>#DIV/0!</v>
      </c>
      <c r="R12" s="41">
        <f t="shared" si="4"/>
        <v>431</v>
      </c>
    </row>
    <row r="13" spans="1:18" ht="15.75">
      <c r="A13" s="2">
        <v>18</v>
      </c>
      <c r="B13" s="2" t="s">
        <v>21</v>
      </c>
      <c r="C13" s="43">
        <v>3479</v>
      </c>
      <c r="D13" s="13"/>
      <c r="E13" s="43">
        <v>10104</v>
      </c>
      <c r="F13" s="36">
        <v>1645.4569205539144</v>
      </c>
      <c r="G13" s="36"/>
      <c r="H13" s="36">
        <v>355.2813896259555</v>
      </c>
      <c r="I13" s="36">
        <v>127.18737904420564</v>
      </c>
      <c r="J13" s="37">
        <v>500</v>
      </c>
      <c r="K13" s="43">
        <f t="shared" si="0"/>
        <v>2627.9256892240755</v>
      </c>
      <c r="L13" s="38">
        <f t="shared" si="1"/>
        <v>0.26008765728662664</v>
      </c>
      <c r="M13" s="44">
        <f t="shared" si="2"/>
        <v>16210.925689224076</v>
      </c>
      <c r="N13" s="40"/>
      <c r="O13" s="45"/>
      <c r="P13" s="45"/>
      <c r="Q13" s="42" t="e">
        <f t="shared" si="3"/>
        <v>#DIV/0!</v>
      </c>
      <c r="R13" s="41">
        <f t="shared" si="4"/>
        <v>3479</v>
      </c>
    </row>
    <row r="14" spans="1:18" ht="15.75">
      <c r="A14" s="2">
        <v>19</v>
      </c>
      <c r="B14" s="2" t="s">
        <v>22</v>
      </c>
      <c r="C14" s="43">
        <v>2128</v>
      </c>
      <c r="D14" s="13"/>
      <c r="E14" s="43">
        <v>1620</v>
      </c>
      <c r="F14" s="36">
        <v>127.14473803658413</v>
      </c>
      <c r="G14" s="36">
        <v>179.36603939992122</v>
      </c>
      <c r="H14" s="36"/>
      <c r="I14" s="36">
        <v>10.221298220714615</v>
      </c>
      <c r="J14" s="37">
        <v>0</v>
      </c>
      <c r="K14" s="43">
        <f t="shared" si="0"/>
        <v>316.73207565722</v>
      </c>
      <c r="L14" s="38">
        <f t="shared" si="1"/>
        <v>0.19551362694890123</v>
      </c>
      <c r="M14" s="44">
        <f t="shared" si="2"/>
        <v>4064.73207565722</v>
      </c>
      <c r="N14" s="40"/>
      <c r="O14" s="45"/>
      <c r="P14" s="45"/>
      <c r="Q14" s="42" t="e">
        <f t="shared" si="3"/>
        <v>#DIV/0!</v>
      </c>
      <c r="R14" s="41">
        <f t="shared" si="4"/>
        <v>2128</v>
      </c>
    </row>
    <row r="15" spans="1:18" ht="15.75">
      <c r="A15" s="2">
        <v>2</v>
      </c>
      <c r="B15" s="2" t="s">
        <v>23</v>
      </c>
      <c r="C15" s="43">
        <v>348</v>
      </c>
      <c r="D15" s="13"/>
      <c r="E15" s="43">
        <v>241</v>
      </c>
      <c r="F15" s="36">
        <v>34.061370009580116</v>
      </c>
      <c r="G15" s="36"/>
      <c r="H15" s="36"/>
      <c r="I15" s="36">
        <v>1.5175478605183896</v>
      </c>
      <c r="J15" s="37">
        <v>10</v>
      </c>
      <c r="K15" s="43">
        <f t="shared" si="0"/>
        <v>45.57891787009851</v>
      </c>
      <c r="L15" s="38">
        <f t="shared" si="1"/>
        <v>0.18912414053982785</v>
      </c>
      <c r="M15" s="44">
        <f t="shared" si="2"/>
        <v>634.5789178700985</v>
      </c>
      <c r="N15" s="40"/>
      <c r="O15" s="45"/>
      <c r="P15" s="45"/>
      <c r="Q15" s="42" t="e">
        <f t="shared" si="3"/>
        <v>#DIV/0!</v>
      </c>
      <c r="R15" s="41">
        <f t="shared" si="4"/>
        <v>348</v>
      </c>
    </row>
    <row r="16" spans="1:18" ht="15.75">
      <c r="A16" s="2">
        <v>3</v>
      </c>
      <c r="B16" s="2" t="s">
        <v>24</v>
      </c>
      <c r="C16" s="43">
        <v>954</v>
      </c>
      <c r="D16" s="13"/>
      <c r="E16" s="43">
        <v>717</v>
      </c>
      <c r="F16" s="36">
        <v>83.66299206709321</v>
      </c>
      <c r="G16" s="36"/>
      <c r="H16" s="36"/>
      <c r="I16" s="36">
        <v>4.525823977400132</v>
      </c>
      <c r="J16" s="37">
        <v>75</v>
      </c>
      <c r="K16" s="43">
        <f t="shared" si="0"/>
        <v>163.18881604449336</v>
      </c>
      <c r="L16" s="38">
        <f t="shared" si="1"/>
        <v>0.22759946449720134</v>
      </c>
      <c r="M16" s="44">
        <f t="shared" si="2"/>
        <v>1834.1888160444933</v>
      </c>
      <c r="N16" s="40"/>
      <c r="O16" s="45"/>
      <c r="P16" s="45"/>
      <c r="Q16" s="42" t="e">
        <f t="shared" si="3"/>
        <v>#DIV/0!</v>
      </c>
      <c r="R16" s="41">
        <f t="shared" si="4"/>
        <v>954</v>
      </c>
    </row>
    <row r="17" spans="1:18" ht="15.75">
      <c r="A17" s="2">
        <v>4</v>
      </c>
      <c r="B17" s="2" t="s">
        <v>25</v>
      </c>
      <c r="C17" s="43">
        <v>720</v>
      </c>
      <c r="D17" s="13"/>
      <c r="E17" s="43">
        <v>2425</v>
      </c>
      <c r="F17" s="36">
        <v>182.3300116037789</v>
      </c>
      <c r="G17" s="36"/>
      <c r="H17" s="36"/>
      <c r="I17" s="36">
        <v>52.70545974749748</v>
      </c>
      <c r="J17" s="37">
        <v>175</v>
      </c>
      <c r="K17" s="43">
        <f t="shared" si="0"/>
        <v>410.0354713512764</v>
      </c>
      <c r="L17" s="38">
        <f t="shared" si="1"/>
        <v>0.1690867923098047</v>
      </c>
      <c r="M17" s="44">
        <f t="shared" si="2"/>
        <v>3555.0354713512766</v>
      </c>
      <c r="N17" s="40"/>
      <c r="O17" s="45"/>
      <c r="P17" s="45"/>
      <c r="Q17" s="42" t="e">
        <f t="shared" si="3"/>
        <v>#DIV/0!</v>
      </c>
      <c r="R17" s="41">
        <f t="shared" si="4"/>
        <v>720</v>
      </c>
    </row>
    <row r="18" spans="1:18" ht="15.75">
      <c r="A18" s="2">
        <v>5</v>
      </c>
      <c r="B18" s="2" t="s">
        <v>26</v>
      </c>
      <c r="C18" s="43">
        <v>33</v>
      </c>
      <c r="D18" s="13"/>
      <c r="E18" s="43">
        <v>1136</v>
      </c>
      <c r="F18" s="36">
        <v>155.85834142575249</v>
      </c>
      <c r="G18" s="36"/>
      <c r="H18" s="36"/>
      <c r="I18" s="36">
        <v>7.169037953018615</v>
      </c>
      <c r="J18" s="37">
        <v>0</v>
      </c>
      <c r="K18" s="43">
        <f t="shared" si="0"/>
        <v>163.0273793787711</v>
      </c>
      <c r="L18" s="38">
        <f t="shared" si="1"/>
        <v>0.14351001705877736</v>
      </c>
      <c r="M18" s="44">
        <f t="shared" si="2"/>
        <v>1332.027379378771</v>
      </c>
      <c r="N18" s="40"/>
      <c r="O18" s="45"/>
      <c r="P18" s="45"/>
      <c r="Q18" s="42" t="e">
        <f t="shared" si="3"/>
        <v>#DIV/0!</v>
      </c>
      <c r="R18" s="41">
        <f t="shared" si="4"/>
        <v>33</v>
      </c>
    </row>
    <row r="19" spans="1:18" ht="15.75">
      <c r="A19" s="2">
        <v>6</v>
      </c>
      <c r="B19" s="2" t="s">
        <v>27</v>
      </c>
      <c r="C19" s="43">
        <v>24</v>
      </c>
      <c r="D19" s="13"/>
      <c r="E19" s="43">
        <v>1379</v>
      </c>
      <c r="F19" s="36">
        <v>372.26526987539745</v>
      </c>
      <c r="G19" s="36"/>
      <c r="H19" s="36"/>
      <c r="I19" s="36">
        <v>8.703687255245274</v>
      </c>
      <c r="J19" s="37">
        <v>0</v>
      </c>
      <c r="K19" s="43">
        <f t="shared" si="0"/>
        <v>380.9689571306427</v>
      </c>
      <c r="L19" s="38">
        <f t="shared" si="1"/>
        <v>0.276264653466746</v>
      </c>
      <c r="M19" s="44">
        <f t="shared" si="2"/>
        <v>1783.9689571306426</v>
      </c>
      <c r="N19" s="40"/>
      <c r="O19" s="45"/>
      <c r="P19" s="45"/>
      <c r="Q19" s="42" t="e">
        <f t="shared" si="3"/>
        <v>#DIV/0!</v>
      </c>
      <c r="R19" s="41">
        <f t="shared" si="4"/>
        <v>24</v>
      </c>
    </row>
    <row r="20" spans="1:18" ht="15.75">
      <c r="A20" s="2">
        <v>7</v>
      </c>
      <c r="B20" s="2" t="s">
        <v>28</v>
      </c>
      <c r="C20" s="43">
        <v>963</v>
      </c>
      <c r="D20" s="13"/>
      <c r="E20" s="43">
        <v>7951</v>
      </c>
      <c r="F20" s="36">
        <v>2374.655494814565</v>
      </c>
      <c r="G20" s="36"/>
      <c r="H20" s="36"/>
      <c r="I20" s="36">
        <v>161.68394810576015</v>
      </c>
      <c r="J20" s="37">
        <v>500</v>
      </c>
      <c r="K20" s="43">
        <f t="shared" si="0"/>
        <v>3036.339442920325</v>
      </c>
      <c r="L20" s="38">
        <f t="shared" si="1"/>
        <v>0.38188145427245945</v>
      </c>
      <c r="M20" s="44">
        <f t="shared" si="2"/>
        <v>11950.339442920325</v>
      </c>
      <c r="N20" s="40"/>
      <c r="O20" s="45"/>
      <c r="P20" s="45"/>
      <c r="Q20" s="42" t="e">
        <f t="shared" si="3"/>
        <v>#DIV/0!</v>
      </c>
      <c r="R20" s="41">
        <f t="shared" si="4"/>
        <v>963</v>
      </c>
    </row>
    <row r="21" spans="1:18" ht="15.75">
      <c r="A21" s="46">
        <v>81</v>
      </c>
      <c r="B21" s="46" t="s">
        <v>29</v>
      </c>
      <c r="C21" s="43">
        <v>3376</v>
      </c>
      <c r="D21" s="13"/>
      <c r="E21" s="43">
        <v>4342</v>
      </c>
      <c r="F21" s="36">
        <v>375</v>
      </c>
      <c r="G21" s="36">
        <v>1122</v>
      </c>
      <c r="H21" s="36"/>
      <c r="I21" s="36">
        <v>79</v>
      </c>
      <c r="J21" s="37"/>
      <c r="K21" s="43">
        <f t="shared" si="0"/>
        <v>1576</v>
      </c>
      <c r="L21" s="38">
        <f t="shared" si="1"/>
        <v>0.36296637494242284</v>
      </c>
      <c r="M21" s="44">
        <f t="shared" si="2"/>
        <v>9294</v>
      </c>
      <c r="N21" s="40"/>
      <c r="O21" s="45"/>
      <c r="P21" s="45"/>
      <c r="Q21" s="42" t="e">
        <f t="shared" si="3"/>
        <v>#DIV/0!</v>
      </c>
      <c r="R21" s="41">
        <f t="shared" si="4"/>
        <v>3376</v>
      </c>
    </row>
    <row r="22" spans="1:18" ht="15.75">
      <c r="A22" s="46">
        <v>82</v>
      </c>
      <c r="B22" s="46" t="s">
        <v>30</v>
      </c>
      <c r="C22" s="60">
        <v>5248</v>
      </c>
      <c r="D22" s="13"/>
      <c r="E22" s="43">
        <v>5948</v>
      </c>
      <c r="F22" s="36">
        <v>600</v>
      </c>
      <c r="G22" s="36">
        <v>628</v>
      </c>
      <c r="H22" s="36"/>
      <c r="I22" s="36"/>
      <c r="J22" s="37"/>
      <c r="K22" s="43">
        <f t="shared" si="0"/>
        <v>1228</v>
      </c>
      <c r="L22" s="38">
        <f t="shared" si="1"/>
        <v>0.20645595158036315</v>
      </c>
      <c r="M22" s="44">
        <f t="shared" si="2"/>
        <v>12424</v>
      </c>
      <c r="N22" s="40"/>
      <c r="O22" s="45"/>
      <c r="P22" s="45"/>
      <c r="Q22" s="42" t="e">
        <f t="shared" si="3"/>
        <v>#DIV/0!</v>
      </c>
      <c r="R22" s="41">
        <f t="shared" si="4"/>
        <v>5248</v>
      </c>
    </row>
    <row r="23" spans="1:18" ht="15.75">
      <c r="A23" s="47">
        <v>84</v>
      </c>
      <c r="B23" s="47" t="s">
        <v>31</v>
      </c>
      <c r="C23" s="60">
        <v>470</v>
      </c>
      <c r="D23" s="13"/>
      <c r="E23" s="43"/>
      <c r="F23" s="36"/>
      <c r="G23" s="36"/>
      <c r="H23" s="36"/>
      <c r="I23" s="36"/>
      <c r="J23" s="37"/>
      <c r="K23" s="43">
        <f t="shared" si="0"/>
        <v>0</v>
      </c>
      <c r="L23" s="38"/>
      <c r="M23" s="44">
        <f t="shared" si="2"/>
        <v>470</v>
      </c>
      <c r="N23" s="40"/>
      <c r="O23" s="45"/>
      <c r="P23" s="45"/>
      <c r="Q23" s="42" t="e">
        <f t="shared" si="3"/>
        <v>#DIV/0!</v>
      </c>
      <c r="R23" s="41">
        <f t="shared" si="4"/>
        <v>470</v>
      </c>
    </row>
    <row r="24" spans="1:18" ht="15.75">
      <c r="A24" s="46">
        <v>85</v>
      </c>
      <c r="B24" s="46" t="s">
        <v>32</v>
      </c>
      <c r="C24" s="60">
        <v>0</v>
      </c>
      <c r="D24" s="13"/>
      <c r="E24" s="43">
        <v>764.83</v>
      </c>
      <c r="F24" s="36">
        <v>75</v>
      </c>
      <c r="G24" s="36"/>
      <c r="H24" s="36"/>
      <c r="I24" s="36"/>
      <c r="J24" s="37">
        <v>200</v>
      </c>
      <c r="K24" s="43">
        <f t="shared" si="0"/>
        <v>275</v>
      </c>
      <c r="L24" s="38">
        <f t="shared" si="1"/>
        <v>0.359557025744283</v>
      </c>
      <c r="M24" s="44">
        <f t="shared" si="2"/>
        <v>1039.83</v>
      </c>
      <c r="N24" s="40"/>
      <c r="O24" s="45"/>
      <c r="P24" s="45"/>
      <c r="Q24" s="42" t="e">
        <f t="shared" si="3"/>
        <v>#DIV/0!</v>
      </c>
      <c r="R24" s="41">
        <f t="shared" si="4"/>
        <v>0</v>
      </c>
    </row>
    <row r="25" spans="1:18" ht="15.75">
      <c r="A25" s="46">
        <v>89</v>
      </c>
      <c r="B25" s="46" t="s">
        <v>33</v>
      </c>
      <c r="C25" s="60">
        <v>1416</v>
      </c>
      <c r="D25" s="13"/>
      <c r="E25" s="48">
        <v>1453.77</v>
      </c>
      <c r="F25" s="36">
        <v>100</v>
      </c>
      <c r="G25" s="36">
        <v>417</v>
      </c>
      <c r="H25" s="36"/>
      <c r="I25" s="36"/>
      <c r="J25" s="37"/>
      <c r="K25" s="43">
        <f t="shared" si="0"/>
        <v>517</v>
      </c>
      <c r="L25" s="38">
        <f t="shared" si="1"/>
        <v>0.35562709369432577</v>
      </c>
      <c r="M25" s="44">
        <f t="shared" si="2"/>
        <v>3386.77</v>
      </c>
      <c r="N25" s="40"/>
      <c r="O25" s="45"/>
      <c r="P25" s="45"/>
      <c r="Q25" s="42" t="e">
        <f t="shared" si="3"/>
        <v>#DIV/0!</v>
      </c>
      <c r="R25" s="41">
        <f t="shared" si="4"/>
        <v>1416</v>
      </c>
    </row>
    <row r="26" spans="1:18" ht="15.75">
      <c r="A26" s="2"/>
      <c r="B26" s="49" t="s">
        <v>34</v>
      </c>
      <c r="C26" s="61">
        <v>75</v>
      </c>
      <c r="D26" s="13"/>
      <c r="E26" s="43"/>
      <c r="F26" s="36"/>
      <c r="G26" s="36"/>
      <c r="H26" s="36"/>
      <c r="I26" s="36"/>
      <c r="J26" s="37"/>
      <c r="K26" s="43"/>
      <c r="L26" s="38"/>
      <c r="M26" s="44">
        <f t="shared" si="2"/>
        <v>75</v>
      </c>
      <c r="N26" s="40"/>
      <c r="O26" s="45"/>
      <c r="P26" s="45"/>
      <c r="Q26" s="42"/>
      <c r="R26" s="41">
        <f t="shared" si="4"/>
        <v>75</v>
      </c>
    </row>
    <row r="27" spans="1:18" ht="15.75">
      <c r="A27" s="2"/>
      <c r="B27" s="2"/>
      <c r="C27" s="43"/>
      <c r="D27" s="13"/>
      <c r="E27" s="43"/>
      <c r="F27" s="36"/>
      <c r="G27" s="36"/>
      <c r="H27" s="36"/>
      <c r="I27" s="36"/>
      <c r="J27" s="37"/>
      <c r="K27" s="43"/>
      <c r="L27" s="50"/>
      <c r="M27" s="44"/>
      <c r="N27" s="51"/>
      <c r="O27" s="45"/>
      <c r="P27" s="45"/>
      <c r="Q27" s="42"/>
      <c r="R27" s="41"/>
    </row>
    <row r="28" spans="1:18" ht="16.5" thickBot="1">
      <c r="A28" s="2"/>
      <c r="B28" s="52" t="s">
        <v>12</v>
      </c>
      <c r="C28" s="53">
        <f>SUM(C7:C27)</f>
        <v>67178</v>
      </c>
      <c r="D28" s="13"/>
      <c r="E28" s="53">
        <f aca="true" t="shared" si="5" ref="E28:K28">SUM(E7:E27)</f>
        <v>50853.6</v>
      </c>
      <c r="F28" s="36">
        <f t="shared" si="5"/>
        <v>8036.314657297525</v>
      </c>
      <c r="G28" s="36">
        <f t="shared" si="5"/>
        <v>2346.366039399921</v>
      </c>
      <c r="H28" s="36">
        <f t="shared" si="5"/>
        <v>355.2813896259555</v>
      </c>
      <c r="I28" s="36">
        <f t="shared" si="5"/>
        <v>1281.9275705090567</v>
      </c>
      <c r="J28" s="37">
        <f t="shared" si="5"/>
        <v>2360</v>
      </c>
      <c r="K28" s="53">
        <f t="shared" si="5"/>
        <v>14379.889656832458</v>
      </c>
      <c r="L28" s="54">
        <f>+K28/E28</f>
        <v>0.28277033792755</v>
      </c>
      <c r="M28" s="55">
        <f t="shared" si="2"/>
        <v>132411.48965683248</v>
      </c>
      <c r="N28" s="56"/>
      <c r="O28" s="45">
        <f>SUM(O7:O27)</f>
        <v>0</v>
      </c>
      <c r="P28" s="45">
        <f>SUM(P7:P27)</f>
        <v>0</v>
      </c>
      <c r="Q28" s="42" t="e">
        <f>+P28/O28</f>
        <v>#DIV/0!</v>
      </c>
      <c r="R28" s="41">
        <f t="shared" si="4"/>
        <v>67178</v>
      </c>
    </row>
    <row r="29" spans="3:18" ht="12.75">
      <c r="C29" s="57"/>
      <c r="D29" s="13"/>
      <c r="E29" s="13"/>
      <c r="F29" s="13"/>
      <c r="G29" s="13"/>
      <c r="H29" s="13"/>
      <c r="I29" s="13"/>
      <c r="J29" s="58"/>
      <c r="K29" s="13"/>
      <c r="M29" s="51"/>
      <c r="N29" s="51"/>
      <c r="O29" s="51"/>
      <c r="P29" s="51"/>
      <c r="Q29" s="51"/>
      <c r="R29" s="51"/>
    </row>
    <row r="30" ht="12.75">
      <c r="I30" s="6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dcterms:created xsi:type="dcterms:W3CDTF">2002-06-05T17:43:08Z</dcterms:created>
  <dcterms:modified xsi:type="dcterms:W3CDTF">2007-08-01T15:59:00Z</dcterms:modified>
  <cp:category/>
  <cp:version/>
  <cp:contentType/>
  <cp:contentStatus/>
</cp:coreProperties>
</file>