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65521" windowWidth="20955" windowHeight="12705" activeTab="0"/>
  </bookViews>
  <sheets>
    <sheet name="Cost Spread Sheet FY 01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<sst xmlns="http://schemas.openxmlformats.org/spreadsheetml/2006/main" count="103" uniqueCount="74">
  <si>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Modular Coil Analysis</t>
  </si>
  <si>
    <t>WBS 1402</t>
  </si>
  <si>
    <t>WBS 1404</t>
  </si>
  <si>
    <t>WBS 1901</t>
  </si>
  <si>
    <t>Stellarator Core Management</t>
  </si>
  <si>
    <t>and Integration</t>
  </si>
  <si>
    <t xml:space="preserve">Project Management and </t>
  </si>
  <si>
    <t>Control</t>
  </si>
  <si>
    <t>(Lyon, Benson, Akers)</t>
  </si>
  <si>
    <t>Project Physics (Off-Site)</t>
  </si>
  <si>
    <t>(Lazarus)</t>
  </si>
  <si>
    <t>ORNL COMPACT STELLARATOR SUPPORT NCSX - MONTHLY COST - FY 2003</t>
  </si>
  <si>
    <t>Adjusted</t>
  </si>
  <si>
    <t>Total</t>
  </si>
  <si>
    <t>ORNL/ENGR</t>
  </si>
  <si>
    <t>Budget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</si>
  <si>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</si>
  <si>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</si>
  <si>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</si>
  <si>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</si>
  <si>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</si>
  <si>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</si>
  <si>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</si>
  <si>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</si>
  <si>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</si>
  <si>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</si>
  <si>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</si>
  <si>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</si>
  <si>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% Used</t>
  </si>
  <si>
    <t>Account</t>
  </si>
  <si>
    <t>Remarks</t>
  </si>
  <si>
    <t>Work Package</t>
  </si>
  <si>
    <t xml:space="preserve"> </t>
  </si>
  <si>
    <t>Material</t>
  </si>
  <si>
    <t>Sub</t>
  </si>
  <si>
    <t>Labor</t>
  </si>
  <si>
    <t>Vacuum Vessel R &amp; D</t>
  </si>
  <si>
    <t>GRAND</t>
  </si>
  <si>
    <t xml:space="preserve">TOTAL </t>
  </si>
  <si>
    <t>PROPOSED</t>
  </si>
  <si>
    <t>(Goranson)</t>
  </si>
  <si>
    <t>WBS 1101</t>
  </si>
  <si>
    <t xml:space="preserve">Labor </t>
  </si>
  <si>
    <t xml:space="preserve">(Goranson) </t>
  </si>
  <si>
    <t>WBS 1201</t>
  </si>
  <si>
    <t>WBS 1202</t>
  </si>
  <si>
    <t>WBS 1401</t>
  </si>
  <si>
    <t>(Williamson)</t>
  </si>
  <si>
    <t>Limiter Design</t>
  </si>
  <si>
    <t>Modular Coils Design</t>
  </si>
  <si>
    <t>WBS 8102</t>
  </si>
  <si>
    <t>WBS 8402</t>
  </si>
  <si>
    <t>K6872LDD</t>
  </si>
  <si>
    <t>K6872VVD</t>
  </si>
  <si>
    <t>K6872MCD</t>
  </si>
  <si>
    <t>K6872MCA</t>
  </si>
  <si>
    <t>K6872SCI</t>
  </si>
  <si>
    <t>K6872PMC</t>
  </si>
  <si>
    <t>AT5506000</t>
  </si>
  <si>
    <t xml:space="preserve"> PRELIMINARY/FINAL DESIGN - K6872</t>
  </si>
  <si>
    <t>Modular Coil R&amp;D</t>
  </si>
  <si>
    <t>Vacuum Vessel Design &amp; Analysis</t>
  </si>
  <si>
    <t>CAPITAL FUNDS (MIE)</t>
  </si>
  <si>
    <t>K6872VVR</t>
  </si>
  <si>
    <t>K6872MCR</t>
  </si>
  <si>
    <t>K6872PPO</t>
  </si>
  <si>
    <t>Field Period Assembly</t>
  </si>
  <si>
    <t>WBS 1801</t>
  </si>
  <si>
    <t>K6872FPA</t>
  </si>
  <si>
    <t>Total commitments will be increased as funding guidance is provided by OFES.</t>
  </si>
  <si>
    <t>******</t>
  </si>
  <si>
    <t>*******</t>
  </si>
  <si>
    <t xml:space="preserve">NOTE:  TOTAL budget shown is reduced by $11,000, which was required for commitments associated with buying engineering support </t>
  </si>
  <si>
    <t>on MOU's from Y-12 for FY 2004.  The MOU's cost will be incorporated in the October monthly report.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</si>
</sst>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Geneva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0" fontId="4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tabSelected="1" workbookViewId="0" topLeftCell="A1">
      <selection activeCell="N51" sqref="N51"/>
    </sheetView>
  </sheetViews>
  <sheetFormatPr defaultColWidth="9.00390625" defaultRowHeight="12.75"/>
  <cols>
    <col min="1" max="1" width="29.00390625" style="0" customWidth="1"/>
    <col min="2" max="2" width="14.00390625" style="0" customWidth="1"/>
    <col min="3" max="3" width="7.125" style="0" customWidth="1"/>
    <col min="4" max="4" width="7.375" style="0" customWidth="1"/>
    <col min="5" max="5" width="7.00390625" style="0" customWidth="1"/>
    <col min="6" max="6" width="6.875" style="0" customWidth="1"/>
    <col min="7" max="7" width="6.75390625" style="0" customWidth="1"/>
    <col min="8" max="8" width="6.875" style="0" customWidth="1"/>
    <col min="9" max="14" width="6.75390625" style="0" customWidth="1"/>
    <col min="15" max="15" width="7.875" style="0" customWidth="1"/>
    <col min="16" max="16" width="9.25390625" style="0" customWidth="1"/>
    <col min="17" max="17" width="9.75390625" style="0" customWidth="1"/>
    <col min="18" max="18" width="21.00390625" style="0" customWidth="1"/>
    <col min="19" max="19" width="27.375" style="0" customWidth="1"/>
    <col min="20" max="16384" width="9.75390625" style="0" customWidth="1"/>
  </cols>
  <sheetData>
    <row r="2" ht="15.75" customHeight="1">
      <c r="D2" s="5" t="s">
        <v>11</v>
      </c>
    </row>
    <row r="3" ht="15.75" customHeight="1">
      <c r="D3" s="5"/>
    </row>
    <row r="4" spans="4:6" ht="15.75" customHeight="1">
      <c r="D4" s="5"/>
      <c r="F4" s="5" t="s">
        <v>59</v>
      </c>
    </row>
    <row r="5" spans="4:8" ht="27" customHeight="1">
      <c r="D5" s="5"/>
      <c r="G5" s="5"/>
      <c r="H5" s="10" t="s">
        <v>58</v>
      </c>
    </row>
    <row r="6" spans="4:8" ht="15.75" customHeight="1">
      <c r="D6" s="5"/>
      <c r="H6" s="1" t="s">
        <v>62</v>
      </c>
    </row>
    <row r="7" ht="12.75" customHeight="1">
      <c r="R7" s="3"/>
    </row>
    <row r="8" spans="6:18" ht="13.5" customHeight="1">
      <c r="F8" s="1"/>
      <c r="O8" s="3"/>
      <c r="P8" s="1" t="s">
        <v>39</v>
      </c>
      <c r="R8" s="3"/>
    </row>
    <row r="9" spans="15:19" ht="12.75">
      <c r="O9" s="3"/>
      <c r="P9" s="3" t="s">
        <v>12</v>
      </c>
      <c r="Q9" s="3"/>
      <c r="R9" s="3" t="s">
        <v>14</v>
      </c>
      <c r="S9" s="1"/>
    </row>
    <row r="10" spans="3:20" ht="12.75"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2" t="s">
        <v>13</v>
      </c>
      <c r="P10" s="3" t="s">
        <v>15</v>
      </c>
      <c r="Q10" s="3" t="s">
        <v>28</v>
      </c>
      <c r="R10" s="3" t="s">
        <v>29</v>
      </c>
      <c r="S10" s="3" t="s">
        <v>30</v>
      </c>
      <c r="T10" s="3"/>
    </row>
    <row r="11" spans="2:20" ht="12.75">
      <c r="B11" s="3" t="s">
        <v>31</v>
      </c>
      <c r="D11" t="s">
        <v>32</v>
      </c>
      <c r="S11" s="1"/>
      <c r="T11" s="1"/>
    </row>
    <row r="12" spans="2:20" ht="12.75">
      <c r="B12" s="3"/>
      <c r="T12" s="1"/>
    </row>
    <row r="13" spans="1:20" ht="12.75">
      <c r="A13" s="12" t="s">
        <v>48</v>
      </c>
      <c r="B13" s="13" t="s">
        <v>41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 t="s">
        <v>52</v>
      </c>
      <c r="T13" s="1"/>
    </row>
    <row r="14" spans="1:20" ht="12.75">
      <c r="A14" s="1" t="s">
        <v>40</v>
      </c>
      <c r="B14" s="3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58</v>
      </c>
      <c r="J14">
        <v>0</v>
      </c>
      <c r="K14">
        <v>0</v>
      </c>
      <c r="L14">
        <v>0</v>
      </c>
      <c r="M14">
        <v>0</v>
      </c>
      <c r="N14">
        <v>0</v>
      </c>
      <c r="O14">
        <f>C14+D14+E14+F14+G14+H14+I14+J14+K14+L14+M14+N14</f>
        <v>58</v>
      </c>
      <c r="Q14" s="4" t="e">
        <f>O14/P14</f>
        <v>#DIV/0!</v>
      </c>
      <c r="R14" s="1"/>
      <c r="T14" s="1"/>
    </row>
    <row r="15" spans="2:20" ht="12.75">
      <c r="B15" s="3" t="s">
        <v>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>C15+D15+E15+F15+G15+H15+I15+J15+K15+L15+M15+N15</f>
        <v>0</v>
      </c>
      <c r="R15" s="1"/>
      <c r="T15" s="1"/>
    </row>
    <row r="16" spans="2:20" ht="12.75">
      <c r="B16" s="3" t="s">
        <v>34</v>
      </c>
      <c r="C16">
        <f>C14+C15</f>
        <v>0</v>
      </c>
      <c r="D16">
        <f aca="true" t="shared" si="0" ref="D16:O16">D14+D15</f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58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58</v>
      </c>
      <c r="P16">
        <v>100</v>
      </c>
      <c r="Q16" s="4">
        <f>O16/P16</f>
        <v>0.58</v>
      </c>
      <c r="R16" s="1"/>
      <c r="T16" s="1"/>
    </row>
    <row r="17" spans="2:20" ht="12.75">
      <c r="B17" s="3"/>
      <c r="R17" s="1"/>
      <c r="T17" s="1"/>
    </row>
    <row r="18" spans="1:20" ht="12.75">
      <c r="A18" s="12" t="s">
        <v>61</v>
      </c>
      <c r="B18" s="13" t="s">
        <v>44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2" t="s">
        <v>53</v>
      </c>
      <c r="T18" s="1"/>
    </row>
    <row r="19" spans="1:20" ht="12.75">
      <c r="A19" s="1" t="s">
        <v>43</v>
      </c>
      <c r="B19" s="3" t="s">
        <v>35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36758</v>
      </c>
      <c r="J19">
        <v>39874</v>
      </c>
      <c r="K19">
        <v>52966</v>
      </c>
      <c r="L19">
        <v>42702</v>
      </c>
      <c r="M19">
        <v>56837</v>
      </c>
      <c r="N19">
        <v>89914</v>
      </c>
      <c r="O19">
        <f>C19+D19+E19+F19+G19+H19+I19+J19+K19+L19+M19+N19</f>
        <v>319051</v>
      </c>
      <c r="R19" s="2"/>
      <c r="T19" s="1"/>
    </row>
    <row r="20" spans="2:20" ht="12.75">
      <c r="B20" s="3" t="s">
        <v>33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>C20+D20+E20+F20+G20+H20+I20+J20+K20+L20+M20+N20</f>
        <v>0</v>
      </c>
      <c r="R20" s="1"/>
      <c r="T20" s="1"/>
    </row>
    <row r="21" spans="1:20" ht="12.75">
      <c r="A21" s="1"/>
      <c r="B21" s="3" t="s">
        <v>34</v>
      </c>
      <c r="C21" s="8">
        <f aca="true" t="shared" si="1" ref="C21:O21">C19+C20</f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36758</v>
      </c>
      <c r="J21" s="8">
        <f t="shared" si="1"/>
        <v>39874</v>
      </c>
      <c r="K21" s="8">
        <f t="shared" si="1"/>
        <v>52966</v>
      </c>
      <c r="L21" s="8">
        <f t="shared" si="1"/>
        <v>42702</v>
      </c>
      <c r="M21" s="8">
        <f t="shared" si="1"/>
        <v>56837</v>
      </c>
      <c r="N21" s="8">
        <f t="shared" si="1"/>
        <v>89914</v>
      </c>
      <c r="O21" s="8">
        <f t="shared" si="1"/>
        <v>319051</v>
      </c>
      <c r="P21">
        <v>341513</v>
      </c>
      <c r="Q21" s="4">
        <f>O21/P21</f>
        <v>0.9342279796083898</v>
      </c>
      <c r="R21" s="1"/>
      <c r="T21" s="1"/>
    </row>
    <row r="22" spans="2:20" ht="12.75">
      <c r="B22" s="3"/>
      <c r="Q22" s="4"/>
      <c r="R22" s="1"/>
      <c r="T22" s="1"/>
    </row>
    <row r="23" spans="1:20" ht="12.75">
      <c r="A23" s="12" t="s">
        <v>36</v>
      </c>
      <c r="B23" s="13" t="s">
        <v>45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2" t="s">
        <v>63</v>
      </c>
      <c r="T23" s="1"/>
    </row>
    <row r="24" spans="1:20" ht="12.75">
      <c r="A24" s="1" t="s">
        <v>40</v>
      </c>
      <c r="B24" s="3" t="s">
        <v>35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58</v>
      </c>
      <c r="J24">
        <v>0</v>
      </c>
      <c r="K24">
        <v>0</v>
      </c>
      <c r="L24">
        <v>0</v>
      </c>
      <c r="M24">
        <v>0</v>
      </c>
      <c r="N24">
        <v>0</v>
      </c>
      <c r="O24">
        <f>C24+D24+E24+F24+G24+H24+I24+J24+K24+L24+M24+N24</f>
        <v>58</v>
      </c>
      <c r="R24" s="1"/>
      <c r="T24" s="1"/>
    </row>
    <row r="25" spans="1:20" ht="12.75">
      <c r="A25" s="1"/>
      <c r="B25" s="3" t="s">
        <v>33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>C25+D25+E25+F25+G25+H25+I25+J25+K25+L25+M25+N25</f>
        <v>0</v>
      </c>
      <c r="R25" s="1"/>
      <c r="T25" s="1"/>
    </row>
    <row r="26" spans="1:20" ht="12.75">
      <c r="A26" s="1"/>
      <c r="B26" s="3" t="s">
        <v>34</v>
      </c>
      <c r="C26">
        <f aca="true" t="shared" si="2" ref="C26:O26">C24+C25</f>
        <v>0</v>
      </c>
      <c r="D26">
        <f t="shared" si="2"/>
        <v>0</v>
      </c>
      <c r="E26">
        <f t="shared" si="2"/>
        <v>0</v>
      </c>
      <c r="F26">
        <f t="shared" si="2"/>
        <v>0</v>
      </c>
      <c r="G26">
        <f t="shared" si="2"/>
        <v>0</v>
      </c>
      <c r="H26">
        <f t="shared" si="2"/>
        <v>0</v>
      </c>
      <c r="I26">
        <f t="shared" si="2"/>
        <v>58</v>
      </c>
      <c r="J26">
        <f t="shared" si="2"/>
        <v>0</v>
      </c>
      <c r="K26">
        <f t="shared" si="2"/>
        <v>0</v>
      </c>
      <c r="L26">
        <f t="shared" si="2"/>
        <v>0</v>
      </c>
      <c r="M26">
        <f t="shared" si="2"/>
        <v>0</v>
      </c>
      <c r="N26">
        <f t="shared" si="2"/>
        <v>0</v>
      </c>
      <c r="O26" s="8">
        <f t="shared" si="2"/>
        <v>58</v>
      </c>
      <c r="P26">
        <v>100</v>
      </c>
      <c r="Q26" s="4">
        <f>O26/P26</f>
        <v>0.58</v>
      </c>
      <c r="R26" s="1"/>
      <c r="T26" s="1"/>
    </row>
    <row r="27" spans="2:20" ht="13.5" customHeight="1">
      <c r="B27" s="3"/>
      <c r="Q27" s="4"/>
      <c r="R27" s="1"/>
      <c r="T27" s="1"/>
    </row>
    <row r="28" spans="1:20" ht="13.5" customHeight="1">
      <c r="A28" s="12" t="s">
        <v>49</v>
      </c>
      <c r="B28" s="13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2" t="s">
        <v>54</v>
      </c>
      <c r="T28" s="1"/>
    </row>
    <row r="29" spans="1:20" ht="13.5" customHeight="1">
      <c r="A29" s="1" t="s">
        <v>47</v>
      </c>
      <c r="B29" s="3" t="s">
        <v>35</v>
      </c>
      <c r="C29">
        <v>0</v>
      </c>
      <c r="D29">
        <v>0</v>
      </c>
      <c r="E29">
        <v>0</v>
      </c>
      <c r="F29">
        <v>0</v>
      </c>
      <c r="G29">
        <v>0</v>
      </c>
      <c r="H29">
        <v>49</v>
      </c>
      <c r="I29">
        <v>53456</v>
      </c>
      <c r="J29">
        <v>28718</v>
      </c>
      <c r="K29">
        <v>5990</v>
      </c>
      <c r="L29">
        <v>29919</v>
      </c>
      <c r="M29">
        <v>68334</v>
      </c>
      <c r="N29">
        <v>109315</v>
      </c>
      <c r="O29">
        <f>C29+D29+E29+F29+G29+H29+I29+J29+K29+L29+M29+N29</f>
        <v>295781</v>
      </c>
      <c r="R29" s="2"/>
      <c r="T29" s="1"/>
    </row>
    <row r="30" spans="1:20" ht="13.5" customHeight="1">
      <c r="A30" s="1"/>
      <c r="B30" s="3" t="s">
        <v>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7262</v>
      </c>
      <c r="O30">
        <f>C30+D30+E30+F30+G30+H30+I30+J30+K30+L30+M30+N30</f>
        <v>7262</v>
      </c>
      <c r="R30" s="1"/>
      <c r="T30" s="1"/>
    </row>
    <row r="31" spans="1:20" ht="13.5" customHeight="1">
      <c r="A31" s="6"/>
      <c r="B31" s="3" t="s">
        <v>34</v>
      </c>
      <c r="C31">
        <f aca="true" t="shared" si="3" ref="C31:O31">C29+C30</f>
        <v>0</v>
      </c>
      <c r="D31">
        <f t="shared" si="3"/>
        <v>0</v>
      </c>
      <c r="E31">
        <f t="shared" si="3"/>
        <v>0</v>
      </c>
      <c r="F31">
        <f t="shared" si="3"/>
        <v>0</v>
      </c>
      <c r="G31">
        <f t="shared" si="3"/>
        <v>0</v>
      </c>
      <c r="H31">
        <f t="shared" si="3"/>
        <v>49</v>
      </c>
      <c r="I31">
        <f t="shared" si="3"/>
        <v>53456</v>
      </c>
      <c r="J31">
        <f t="shared" si="3"/>
        <v>28718</v>
      </c>
      <c r="K31">
        <f t="shared" si="3"/>
        <v>5990</v>
      </c>
      <c r="L31">
        <f t="shared" si="3"/>
        <v>29919</v>
      </c>
      <c r="M31">
        <f t="shared" si="3"/>
        <v>68334</v>
      </c>
      <c r="N31">
        <f t="shared" si="3"/>
        <v>116577</v>
      </c>
      <c r="O31">
        <f t="shared" si="3"/>
        <v>303043</v>
      </c>
      <c r="P31">
        <v>359000</v>
      </c>
      <c r="Q31" s="4">
        <f>O31/P31</f>
        <v>0.8441309192200557</v>
      </c>
      <c r="R31" s="1"/>
      <c r="T31" s="1"/>
    </row>
    <row r="32" spans="2:20" ht="13.5" customHeight="1">
      <c r="B32" s="3"/>
      <c r="Q32" s="4"/>
      <c r="R32" s="1"/>
      <c r="T32" s="1"/>
    </row>
    <row r="33" spans="1:20" ht="13.5" customHeight="1">
      <c r="A33" s="12" t="s">
        <v>0</v>
      </c>
      <c r="B33" s="13" t="s">
        <v>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2" t="s">
        <v>55</v>
      </c>
      <c r="T33" s="1"/>
    </row>
    <row r="34" spans="1:20" ht="13.5" customHeight="1">
      <c r="A34" s="1" t="s">
        <v>47</v>
      </c>
      <c r="B34" s="3" t="s">
        <v>35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20523</v>
      </c>
      <c r="J34">
        <v>18758</v>
      </c>
      <c r="K34">
        <v>7974</v>
      </c>
      <c r="L34">
        <v>2353</v>
      </c>
      <c r="M34">
        <v>16144</v>
      </c>
      <c r="N34">
        <v>18467</v>
      </c>
      <c r="O34">
        <f>C34+D34+E34+F34+G34+H34+I34+J34+K34+L34+M34+N34</f>
        <v>84219</v>
      </c>
      <c r="R34" s="2"/>
      <c r="T34" s="1"/>
    </row>
    <row r="35" spans="1:20" ht="13.5" customHeight="1">
      <c r="A35" s="1"/>
      <c r="B35" s="3" t="s">
        <v>33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f>C35+D35+E35+F35+G35+H35+I35+J35+K35+L35+M35+N35</f>
        <v>0</v>
      </c>
      <c r="R35" s="1"/>
      <c r="T35" s="1"/>
    </row>
    <row r="36" spans="1:20" ht="13.5" customHeight="1">
      <c r="A36" s="6"/>
      <c r="B36" s="3" t="s">
        <v>34</v>
      </c>
      <c r="C36">
        <f aca="true" t="shared" si="4" ref="C36:O36">C34+C35</f>
        <v>0</v>
      </c>
      <c r="D36">
        <f t="shared" si="4"/>
        <v>0</v>
      </c>
      <c r="E36">
        <f t="shared" si="4"/>
        <v>0</v>
      </c>
      <c r="F36">
        <f t="shared" si="4"/>
        <v>0</v>
      </c>
      <c r="G36">
        <f t="shared" si="4"/>
        <v>0</v>
      </c>
      <c r="H36">
        <f t="shared" si="4"/>
        <v>0</v>
      </c>
      <c r="I36">
        <f t="shared" si="4"/>
        <v>20523</v>
      </c>
      <c r="J36">
        <f t="shared" si="4"/>
        <v>18758</v>
      </c>
      <c r="K36">
        <f t="shared" si="4"/>
        <v>7974</v>
      </c>
      <c r="L36">
        <f t="shared" si="4"/>
        <v>2353</v>
      </c>
      <c r="M36">
        <f t="shared" si="4"/>
        <v>16144</v>
      </c>
      <c r="N36">
        <f t="shared" si="4"/>
        <v>18467</v>
      </c>
      <c r="O36">
        <f t="shared" si="4"/>
        <v>84219</v>
      </c>
      <c r="P36">
        <v>85755</v>
      </c>
      <c r="Q36" s="4">
        <f>O36/P36</f>
        <v>0.9820885079587196</v>
      </c>
      <c r="R36" s="1"/>
      <c r="T36" s="1"/>
    </row>
    <row r="37" spans="2:20" ht="13.5" customHeight="1">
      <c r="B37" s="3"/>
      <c r="Q37" s="4"/>
      <c r="R37" s="1"/>
      <c r="T37" s="1"/>
    </row>
    <row r="38" spans="1:20" ht="13.5" customHeight="1">
      <c r="A38" s="12" t="s">
        <v>60</v>
      </c>
      <c r="B38" s="13" t="s">
        <v>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2" t="s">
        <v>64</v>
      </c>
      <c r="T38" s="1"/>
    </row>
    <row r="39" spans="1:20" ht="13.5" customHeight="1">
      <c r="A39" s="1" t="s">
        <v>47</v>
      </c>
      <c r="B39" s="3" t="s">
        <v>35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5337</v>
      </c>
      <c r="J39">
        <v>16886</v>
      </c>
      <c r="K39">
        <v>21921</v>
      </c>
      <c r="L39">
        <v>19552</v>
      </c>
      <c r="M39">
        <v>7906</v>
      </c>
      <c r="N39">
        <v>27323</v>
      </c>
      <c r="O39">
        <f>C39+D39+E39+F39+G39+H39+I39+J39+K39+L39+M39+N39</f>
        <v>98925</v>
      </c>
      <c r="R39" s="2"/>
      <c r="T39" s="1"/>
    </row>
    <row r="40" spans="1:20" ht="13.5" customHeight="1">
      <c r="A40" s="1"/>
      <c r="B40" s="3" t="s">
        <v>33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634</v>
      </c>
      <c r="K40">
        <v>0</v>
      </c>
      <c r="L40">
        <v>0</v>
      </c>
      <c r="M40">
        <v>664</v>
      </c>
      <c r="N40">
        <v>0</v>
      </c>
      <c r="O40">
        <f>C40+D40+E40+F40+G40+H40+I40+J40+K40+L40+M40+N40</f>
        <v>1298</v>
      </c>
      <c r="R40" s="1"/>
      <c r="T40" s="1"/>
    </row>
    <row r="41" spans="1:20" ht="13.5" customHeight="1">
      <c r="A41" s="6"/>
      <c r="B41" s="3" t="s">
        <v>34</v>
      </c>
      <c r="C41">
        <f aca="true" t="shared" si="5" ref="C41:O41">C39+C40</f>
        <v>0</v>
      </c>
      <c r="D41">
        <f t="shared" si="5"/>
        <v>0</v>
      </c>
      <c r="E41">
        <f t="shared" si="5"/>
        <v>0</v>
      </c>
      <c r="F41">
        <f t="shared" si="5"/>
        <v>0</v>
      </c>
      <c r="G41">
        <f t="shared" si="5"/>
        <v>0</v>
      </c>
      <c r="H41">
        <f t="shared" si="5"/>
        <v>0</v>
      </c>
      <c r="I41">
        <f t="shared" si="5"/>
        <v>5337</v>
      </c>
      <c r="J41">
        <f t="shared" si="5"/>
        <v>17520</v>
      </c>
      <c r="K41">
        <f t="shared" si="5"/>
        <v>21921</v>
      </c>
      <c r="L41">
        <f t="shared" si="5"/>
        <v>19552</v>
      </c>
      <c r="M41">
        <f t="shared" si="5"/>
        <v>8570</v>
      </c>
      <c r="N41">
        <f t="shared" si="5"/>
        <v>27323</v>
      </c>
      <c r="O41">
        <f t="shared" si="5"/>
        <v>100223</v>
      </c>
      <c r="P41">
        <v>142518</v>
      </c>
      <c r="Q41" s="4">
        <f>O41/P41</f>
        <v>0.7032304691337234</v>
      </c>
      <c r="R41" s="1"/>
      <c r="T41" s="1"/>
    </row>
    <row r="42" spans="1:20" ht="13.5" customHeight="1">
      <c r="A42" s="6"/>
      <c r="B42" s="3"/>
      <c r="Q42" s="4"/>
      <c r="R42" s="1"/>
      <c r="T42" s="1"/>
    </row>
    <row r="43" spans="1:20" ht="13.5" customHeight="1">
      <c r="A43" s="12" t="s">
        <v>66</v>
      </c>
      <c r="B43" s="13" t="s">
        <v>67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16" t="s">
        <v>68</v>
      </c>
      <c r="T43" s="1"/>
    </row>
    <row r="44" spans="1:20" ht="13.5" customHeight="1">
      <c r="A44" s="1"/>
      <c r="B44" s="3" t="s">
        <v>35</v>
      </c>
      <c r="M44">
        <v>26347</v>
      </c>
      <c r="N44">
        <v>26700</v>
      </c>
      <c r="O44">
        <f>C44+D44+E44+F44+G44+H44+I44+J44+K44+L44+M44+N44</f>
        <v>53047</v>
      </c>
      <c r="Q44" s="4"/>
      <c r="R44" s="1"/>
      <c r="T44" s="1"/>
    </row>
    <row r="45" spans="1:20" ht="13.5" customHeight="1">
      <c r="A45" s="1"/>
      <c r="B45" s="3" t="s">
        <v>33</v>
      </c>
      <c r="O45">
        <f>C45+D45+E45+F45+G45+H45+I45+J45+K45+L45+M45+N45</f>
        <v>0</v>
      </c>
      <c r="Q45" s="4"/>
      <c r="R45" s="1"/>
      <c r="T45" s="1"/>
    </row>
    <row r="46" spans="1:20" ht="13.5" customHeight="1">
      <c r="A46" s="6"/>
      <c r="B46" s="3" t="s">
        <v>34</v>
      </c>
      <c r="C46">
        <f aca="true" t="shared" si="6" ref="C46:O46">C44+C45</f>
        <v>0</v>
      </c>
      <c r="D46">
        <f t="shared" si="6"/>
        <v>0</v>
      </c>
      <c r="E46">
        <f t="shared" si="6"/>
        <v>0</v>
      </c>
      <c r="F46">
        <f t="shared" si="6"/>
        <v>0</v>
      </c>
      <c r="G46">
        <f t="shared" si="6"/>
        <v>0</v>
      </c>
      <c r="H46">
        <f t="shared" si="6"/>
        <v>0</v>
      </c>
      <c r="I46">
        <f t="shared" si="6"/>
        <v>0</v>
      </c>
      <c r="J46">
        <f t="shared" si="6"/>
        <v>0</v>
      </c>
      <c r="K46">
        <f t="shared" si="6"/>
        <v>0</v>
      </c>
      <c r="L46">
        <f t="shared" si="6"/>
        <v>0</v>
      </c>
      <c r="M46">
        <f t="shared" si="6"/>
        <v>26347</v>
      </c>
      <c r="N46">
        <f t="shared" si="6"/>
        <v>26700</v>
      </c>
      <c r="O46">
        <f t="shared" si="6"/>
        <v>53047</v>
      </c>
      <c r="P46">
        <v>70014</v>
      </c>
      <c r="Q46" s="4">
        <f>O46/P46</f>
        <v>0.757662753163653</v>
      </c>
      <c r="R46" s="1"/>
      <c r="T46" s="1"/>
    </row>
    <row r="47" spans="2:20" ht="13.5" customHeight="1">
      <c r="B47" s="3"/>
      <c r="Q47" s="4"/>
      <c r="R47" s="1"/>
      <c r="T47" s="1"/>
    </row>
    <row r="48" spans="1:20" ht="12.75">
      <c r="A48" s="12" t="s">
        <v>4</v>
      </c>
      <c r="B48" s="13" t="s">
        <v>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2" t="s">
        <v>56</v>
      </c>
      <c r="T48" s="1"/>
    </row>
    <row r="49" spans="1:20" ht="12.75">
      <c r="A49" s="1" t="s">
        <v>5</v>
      </c>
      <c r="B49" s="3" t="s">
        <v>35</v>
      </c>
      <c r="C49">
        <v>0</v>
      </c>
      <c r="D49">
        <v>0</v>
      </c>
      <c r="E49">
        <v>0</v>
      </c>
      <c r="F49">
        <v>0</v>
      </c>
      <c r="G49">
        <v>0</v>
      </c>
      <c r="H49">
        <v>48</v>
      </c>
      <c r="I49">
        <v>31723</v>
      </c>
      <c r="J49">
        <v>19850</v>
      </c>
      <c r="K49">
        <v>8931</v>
      </c>
      <c r="L49">
        <v>27463</v>
      </c>
      <c r="M49">
        <v>21195</v>
      </c>
      <c r="N49">
        <v>73651</v>
      </c>
      <c r="O49">
        <f>C49+D49+E49+F49+G49+H49+I49+J49+K49+L49+M49+N49</f>
        <v>182861</v>
      </c>
      <c r="R49" s="2"/>
      <c r="T49" s="1"/>
    </row>
    <row r="50" spans="1:20" ht="12.75">
      <c r="A50" s="1"/>
      <c r="B50" s="3" t="s">
        <v>33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97</v>
      </c>
      <c r="K50">
        <v>0</v>
      </c>
      <c r="L50">
        <v>966</v>
      </c>
      <c r="M50">
        <v>0</v>
      </c>
      <c r="N50">
        <v>3173</v>
      </c>
      <c r="O50">
        <f>C50+D50+E50+F50+G50+H50+I50+J50+K50+L50+M50+N50</f>
        <v>4236</v>
      </c>
      <c r="R50" s="1"/>
      <c r="T50" s="1"/>
    </row>
    <row r="51" spans="1:20" ht="12.75">
      <c r="A51" s="6"/>
      <c r="B51" s="3" t="s">
        <v>34</v>
      </c>
      <c r="C51">
        <f aca="true" t="shared" si="7" ref="C51:O51">C49+C50</f>
        <v>0</v>
      </c>
      <c r="D51">
        <f t="shared" si="7"/>
        <v>0</v>
      </c>
      <c r="E51">
        <f t="shared" si="7"/>
        <v>0</v>
      </c>
      <c r="F51">
        <f t="shared" si="7"/>
        <v>0</v>
      </c>
      <c r="G51">
        <f t="shared" si="7"/>
        <v>0</v>
      </c>
      <c r="H51">
        <f t="shared" si="7"/>
        <v>48</v>
      </c>
      <c r="I51">
        <f t="shared" si="7"/>
        <v>31723</v>
      </c>
      <c r="J51">
        <f t="shared" si="7"/>
        <v>19947</v>
      </c>
      <c r="K51">
        <f t="shared" si="7"/>
        <v>8931</v>
      </c>
      <c r="L51">
        <f t="shared" si="7"/>
        <v>28429</v>
      </c>
      <c r="M51">
        <f t="shared" si="7"/>
        <v>21195</v>
      </c>
      <c r="N51">
        <f t="shared" si="7"/>
        <v>76824</v>
      </c>
      <c r="O51">
        <f t="shared" si="7"/>
        <v>187097</v>
      </c>
      <c r="P51">
        <v>210000</v>
      </c>
      <c r="Q51" s="4">
        <f>O51/P51</f>
        <v>0.8909380952380952</v>
      </c>
      <c r="R51" s="1"/>
      <c r="T51" s="1"/>
    </row>
    <row r="52" spans="2:20" ht="12.75">
      <c r="B52" s="3"/>
      <c r="Q52" s="4"/>
      <c r="R52" s="1"/>
      <c r="T52" s="1"/>
    </row>
    <row r="53" spans="1:20" ht="12.75">
      <c r="A53" s="12" t="s">
        <v>6</v>
      </c>
      <c r="B53" s="13" t="s">
        <v>50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2" t="s">
        <v>57</v>
      </c>
      <c r="T53" s="1"/>
    </row>
    <row r="54" spans="1:20" ht="12.75">
      <c r="A54" s="1" t="s">
        <v>7</v>
      </c>
      <c r="B54" s="3" t="s">
        <v>35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10479</v>
      </c>
      <c r="J54">
        <v>8201</v>
      </c>
      <c r="K54">
        <v>8789</v>
      </c>
      <c r="L54">
        <v>4380</v>
      </c>
      <c r="M54">
        <v>8878</v>
      </c>
      <c r="N54">
        <v>13930</v>
      </c>
      <c r="O54">
        <f>C54+D54+E54+F54+G54+H54+I54+J54+K54+L54+M54+N54</f>
        <v>54657</v>
      </c>
      <c r="R54" s="2"/>
      <c r="T54" s="1"/>
    </row>
    <row r="55" spans="1:20" ht="12.75">
      <c r="A55" s="1" t="s">
        <v>8</v>
      </c>
      <c r="B55" s="3" t="s">
        <v>33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3933</v>
      </c>
      <c r="M55">
        <v>0</v>
      </c>
      <c r="N55">
        <v>0</v>
      </c>
      <c r="O55">
        <f>C55+D55+E55+F55+G55+H55+I55+J55+K55+L55+M55+N55</f>
        <v>3933</v>
      </c>
      <c r="R55" s="1"/>
      <c r="T55" s="1"/>
    </row>
    <row r="56" spans="1:20" ht="12.75">
      <c r="A56" s="1"/>
      <c r="B56" s="3" t="s">
        <v>34</v>
      </c>
      <c r="C56">
        <f aca="true" t="shared" si="8" ref="C56:O56">C54+C55</f>
        <v>0</v>
      </c>
      <c r="D56">
        <f t="shared" si="8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0</v>
      </c>
      <c r="I56">
        <f t="shared" si="8"/>
        <v>10479</v>
      </c>
      <c r="J56">
        <f t="shared" si="8"/>
        <v>8201</v>
      </c>
      <c r="K56">
        <f t="shared" si="8"/>
        <v>8789</v>
      </c>
      <c r="L56">
        <f t="shared" si="8"/>
        <v>8313</v>
      </c>
      <c r="M56">
        <f t="shared" si="8"/>
        <v>8878</v>
      </c>
      <c r="N56">
        <f t="shared" si="8"/>
        <v>13930</v>
      </c>
      <c r="O56">
        <f t="shared" si="8"/>
        <v>58590</v>
      </c>
      <c r="P56">
        <v>58600</v>
      </c>
      <c r="Q56" s="4">
        <f>O56/P56</f>
        <v>0.9998293515358362</v>
      </c>
      <c r="R56" s="1"/>
      <c r="T56" s="1"/>
    </row>
    <row r="57" spans="1:20" ht="12.75">
      <c r="A57" s="1"/>
      <c r="B57" s="3"/>
      <c r="Q57" s="4"/>
      <c r="R57" s="1"/>
      <c r="T57" s="1"/>
    </row>
    <row r="58" spans="1:20" ht="12.75">
      <c r="A58" s="12" t="s">
        <v>9</v>
      </c>
      <c r="B58" s="13" t="s">
        <v>51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2" t="s">
        <v>65</v>
      </c>
      <c r="T58" s="1"/>
    </row>
    <row r="59" spans="1:20" ht="12.75">
      <c r="A59" s="1" t="s">
        <v>10</v>
      </c>
      <c r="B59" s="3" t="s">
        <v>35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8897</v>
      </c>
      <c r="J59">
        <v>0</v>
      </c>
      <c r="K59">
        <v>1167</v>
      </c>
      <c r="L59">
        <v>0</v>
      </c>
      <c r="M59">
        <v>5834</v>
      </c>
      <c r="N59">
        <v>25086</v>
      </c>
      <c r="O59">
        <f>C59+D59+E59+F59+G59+H59+I59+J59+K59+L59+M59+N59</f>
        <v>40984</v>
      </c>
      <c r="R59" s="11"/>
      <c r="T59" s="1"/>
    </row>
    <row r="60" spans="1:20" ht="12.75">
      <c r="A60" s="1"/>
      <c r="B60" s="3" t="s">
        <v>33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f>C60+D60+E60+F60+G60+H60+I60+J60+K60+L60+M60+N60</f>
        <v>0</v>
      </c>
      <c r="R60" s="1"/>
      <c r="T60" s="1"/>
    </row>
    <row r="61" spans="1:20" ht="12.75">
      <c r="A61" s="1"/>
      <c r="B61" s="3" t="s">
        <v>34</v>
      </c>
      <c r="C61">
        <f aca="true" t="shared" si="9" ref="C61:O61">C59+C60</f>
        <v>0</v>
      </c>
      <c r="D61">
        <f t="shared" si="9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8897</v>
      </c>
      <c r="J61">
        <f t="shared" si="9"/>
        <v>0</v>
      </c>
      <c r="K61">
        <f t="shared" si="9"/>
        <v>1167</v>
      </c>
      <c r="L61">
        <f t="shared" si="9"/>
        <v>0</v>
      </c>
      <c r="M61">
        <f t="shared" si="9"/>
        <v>5834</v>
      </c>
      <c r="N61">
        <f t="shared" si="9"/>
        <v>25086</v>
      </c>
      <c r="O61">
        <f t="shared" si="9"/>
        <v>40984</v>
      </c>
      <c r="P61">
        <v>41400</v>
      </c>
      <c r="Q61" s="4">
        <f>O61/P61</f>
        <v>0.989951690821256</v>
      </c>
      <c r="R61" s="1"/>
      <c r="T61" s="1"/>
    </row>
    <row r="62" spans="1:20" ht="12.75">
      <c r="A62" s="1"/>
      <c r="B62" s="3"/>
      <c r="Q62" s="4"/>
      <c r="T62" s="1"/>
    </row>
    <row r="63" spans="1:20" ht="12.75">
      <c r="A63" s="2" t="s">
        <v>37</v>
      </c>
      <c r="B63" s="1" t="s">
        <v>38</v>
      </c>
      <c r="C63">
        <f>C16+C21+C26+C31+C36+C41+C51+C56+C61+C46</f>
        <v>0</v>
      </c>
      <c r="D63">
        <f aca="true" t="shared" si="10" ref="D63:O63">D16+D21+D26+D31+D36+D41+D51+D56+D61+D46</f>
        <v>0</v>
      </c>
      <c r="E63">
        <f t="shared" si="10"/>
        <v>0</v>
      </c>
      <c r="F63">
        <f t="shared" si="10"/>
        <v>0</v>
      </c>
      <c r="G63">
        <f t="shared" si="10"/>
        <v>0</v>
      </c>
      <c r="H63">
        <f t="shared" si="10"/>
        <v>97</v>
      </c>
      <c r="I63">
        <f t="shared" si="10"/>
        <v>167289</v>
      </c>
      <c r="J63">
        <f t="shared" si="10"/>
        <v>133018</v>
      </c>
      <c r="K63">
        <f t="shared" si="10"/>
        <v>107738</v>
      </c>
      <c r="L63">
        <f t="shared" si="10"/>
        <v>131268</v>
      </c>
      <c r="M63">
        <f t="shared" si="10"/>
        <v>212139</v>
      </c>
      <c r="N63">
        <f t="shared" si="10"/>
        <v>394821</v>
      </c>
      <c r="O63">
        <f t="shared" si="10"/>
        <v>1146370</v>
      </c>
      <c r="P63">
        <f>P16+P21+P26+P31+P36+P41+P51+P56+P61+P46</f>
        <v>1309000</v>
      </c>
      <c r="Q63" s="4">
        <f>O63/P63</f>
        <v>0.8757601222307104</v>
      </c>
      <c r="S63" s="2"/>
      <c r="T63" s="1"/>
    </row>
    <row r="64" ht="12.75">
      <c r="P64" s="7" t="s">
        <v>71</v>
      </c>
    </row>
    <row r="65" spans="1:19" ht="18">
      <c r="A65" s="2"/>
      <c r="B65" s="1"/>
      <c r="E65" t="s">
        <v>70</v>
      </c>
      <c r="F65" t="s">
        <v>72</v>
      </c>
      <c r="P65" s="5"/>
      <c r="Q65" s="4"/>
      <c r="S65" s="15"/>
    </row>
    <row r="66" ht="12.75">
      <c r="G66" t="s">
        <v>73</v>
      </c>
    </row>
    <row r="68" spans="1:18" ht="12.75">
      <c r="A68" s="1"/>
      <c r="B68" s="1"/>
      <c r="F68" t="s">
        <v>69</v>
      </c>
      <c r="R68" s="7"/>
    </row>
    <row r="69" spans="1:2" ht="12.75">
      <c r="A69" s="1"/>
      <c r="B69" s="1"/>
    </row>
    <row r="70" spans="1:2" ht="12.75">
      <c r="A70" s="1"/>
      <c r="B70" s="1"/>
    </row>
    <row r="71" ht="12.75">
      <c r="B71" s="1"/>
    </row>
    <row r="72" spans="2:16" ht="12.75">
      <c r="B72" s="1"/>
      <c r="P72" s="9"/>
    </row>
    <row r="73" spans="1:17" ht="12.75">
      <c r="A73" s="2"/>
      <c r="B73" s="2"/>
      <c r="P73" s="9"/>
      <c r="Q73" s="4"/>
    </row>
    <row r="75" ht="12.75">
      <c r="P75" s="9"/>
    </row>
  </sheetData>
  <printOptions headings="1"/>
  <pageMargins left="0" right="0" top="0" bottom="0" header="0.5" footer="0.5"/>
  <pageSetup fitToHeight="1" fitToWidth="1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2003-04-02T15:24:30Z</cp:lastPrinted>
  <dcterms:created xsi:type="dcterms:W3CDTF">2001-09-27T16:28:28Z</dcterms:created>
  <dcterms:modified xsi:type="dcterms:W3CDTF">2008-09-15T13:47:40Z</dcterms:modified>
  <cp:category/>
  <cp:version/>
  <cp:contentType/>
  <cp:contentStatus/>
</cp:coreProperties>
</file>